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1" sheetId="1" r:id="rId1"/>
  </sheets>
  <definedNames>
    <definedName name="_xlnm.Print_Area" localSheetId="0">'2011'!$A$1:$H$196</definedName>
  </definedNames>
  <calcPr fullCalcOnLoad="1"/>
</workbook>
</file>

<file path=xl/sharedStrings.xml><?xml version="1.0" encoding="utf-8"?>
<sst xmlns="http://schemas.openxmlformats.org/spreadsheetml/2006/main" count="350" uniqueCount="57">
  <si>
    <t>Показатели</t>
  </si>
  <si>
    <t>строительство</t>
  </si>
  <si>
    <t>прочие</t>
  </si>
  <si>
    <t>индекс-дефлятор</t>
  </si>
  <si>
    <t>Объем инвестиций малых предприятий, всего</t>
  </si>
  <si>
    <t>единиц</t>
  </si>
  <si>
    <t>в % к предыдущему году</t>
  </si>
  <si>
    <t xml:space="preserve">Размер официально начисленной среднемесячной заработной платы на малых предприятиях </t>
  </si>
  <si>
    <t>рублей</t>
  </si>
  <si>
    <t>единица</t>
  </si>
  <si>
    <t>измерения</t>
  </si>
  <si>
    <t>отчет</t>
  </si>
  <si>
    <t>оценка</t>
  </si>
  <si>
    <t>прогноз</t>
  </si>
  <si>
    <t>в т.ч. по видам экономической деятельности</t>
  </si>
  <si>
    <t>добыча полезных ископаемых</t>
  </si>
  <si>
    <t>сельское хозяйство, охота и лесное хозяйство</t>
  </si>
  <si>
    <t>транспорт и связь</t>
  </si>
  <si>
    <t>Количество ИП</t>
  </si>
  <si>
    <t>тыс. человек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</si>
  <si>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</si>
  <si>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Оборот малых предприятий</t>
  </si>
  <si>
    <t>млн. рублей</t>
  </si>
  <si>
    <t>в т.ч. по видам экономической деятельности:</t>
  </si>
  <si>
    <t>в ценах соответствующих лет</t>
  </si>
  <si>
    <t>в  сопоставимых ценах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</si>
  <si>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</si>
  <si>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</si>
  <si>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</si>
  <si>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Обрабатывающие производства</t>
  </si>
  <si>
    <t>Сельское хозяйство, охота и лесное хозяйство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</si>
  <si>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</si>
  <si>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Прочие</t>
  </si>
  <si>
    <r>
      <t xml:space="preserve">Среднесписочная численность работников </t>
    </r>
    <r>
      <rPr>
        <b/>
        <sz val="12"/>
        <color indexed="8"/>
        <rFont val="Times New Roman"/>
        <family val="1"/>
      </rPr>
      <t>малых предприятий – всего</t>
    </r>
  </si>
  <si>
    <t>2010 год</t>
  </si>
  <si>
    <t>Транспорт и связь</t>
  </si>
  <si>
    <t>2011 год</t>
  </si>
  <si>
    <t>операции с недвижимым имуществом, аренда и предоставление услуг</t>
  </si>
  <si>
    <t>2012 год</t>
  </si>
  <si>
    <t xml:space="preserve">Размер официально начисленной среднемесячной заработной платы на средних предприятиях </t>
  </si>
  <si>
    <r>
      <t xml:space="preserve">Среднесписочная численность работников </t>
    </r>
    <r>
      <rPr>
        <b/>
        <sz val="12"/>
        <color indexed="8"/>
        <rFont val="Times New Roman"/>
        <family val="1"/>
      </rPr>
      <t>средних предприятий – всего</t>
    </r>
  </si>
  <si>
    <t>Оборот средних предприятий</t>
  </si>
  <si>
    <t>Объем инвестиций средних предприятий, всего</t>
  </si>
  <si>
    <t>III.Малое и среднее предпринимательство.</t>
  </si>
  <si>
    <t>2013 год</t>
  </si>
  <si>
    <t>Число малых предприятий</t>
  </si>
  <si>
    <t>Число средних предприятий</t>
  </si>
  <si>
    <r>
      <t>о</t>
    </r>
    <r>
      <rPr>
        <sz val="10"/>
        <rFont val="Times New Roman"/>
        <family val="1"/>
      </rPr>
      <t>брабатывающие производства</t>
    </r>
  </si>
  <si>
    <r>
      <t>с</t>
    </r>
    <r>
      <rPr>
        <sz val="10"/>
        <rFont val="Times New Roman"/>
        <family val="1"/>
      </rPr>
      <t>троительство</t>
    </r>
  </si>
  <si>
    <t xml:space="preserve"> индекс-дефлятор</t>
  </si>
  <si>
    <r>
      <t xml:space="preserve">в </t>
    </r>
    <r>
      <rPr>
        <b/>
        <sz val="10"/>
        <rFont val="Times New Roman"/>
        <family val="1"/>
      </rPr>
      <t>% к предыдущему году</t>
    </r>
  </si>
  <si>
    <t xml:space="preserve"> на индекс-дефлятор</t>
  </si>
  <si>
    <t>2014 год</t>
  </si>
  <si>
    <t>Тарасовское сельское поселение</t>
  </si>
  <si>
    <t xml:space="preserve">   Глава Тарасовского сельского поселения   </t>
  </si>
  <si>
    <t>А.И. Коршунов</t>
  </si>
  <si>
    <t>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</si>
</sst>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_)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42" applyFill="1" applyAlignment="1" applyProtection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justify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0.25390625" style="1" customWidth="1"/>
    <col min="2" max="2" width="12.125" style="1" customWidth="1"/>
    <col min="3" max="3" width="10.25390625" style="1" customWidth="1"/>
    <col min="4" max="4" width="11.625" style="1" customWidth="1"/>
    <col min="5" max="5" width="9.875" style="1" customWidth="1"/>
    <col min="6" max="6" width="10.625" style="1" customWidth="1"/>
    <col min="7" max="7" width="10.25390625" style="1" customWidth="1"/>
    <col min="8" max="8" width="10.75390625" style="1" customWidth="1"/>
    <col min="9" max="16384" width="9.125" style="1" customWidth="1"/>
  </cols>
  <sheetData>
    <row r="1" spans="1:8" ht="18.75">
      <c r="A1" s="47" t="s">
        <v>43</v>
      </c>
      <c r="B1" s="47"/>
      <c r="C1" s="47"/>
      <c r="D1" s="47"/>
      <c r="E1" s="47"/>
      <c r="F1" s="47"/>
      <c r="G1" s="47"/>
      <c r="H1" s="47"/>
    </row>
    <row r="2" spans="1:8" ht="18.75">
      <c r="A2" s="47" t="s">
        <v>53</v>
      </c>
      <c r="B2" s="47"/>
      <c r="C2" s="47"/>
      <c r="D2" s="47"/>
      <c r="E2" s="47"/>
      <c r="F2" s="47"/>
      <c r="G2" s="47"/>
      <c r="H2" s="47"/>
    </row>
    <row r="3" ht="12.75">
      <c r="J3" s="7"/>
    </row>
    <row r="4" spans="1:8" ht="15.75">
      <c r="A4" s="48" t="s">
        <v>0</v>
      </c>
      <c r="B4" s="9" t="s">
        <v>9</v>
      </c>
      <c r="C4" s="8" t="s">
        <v>11</v>
      </c>
      <c r="D4" s="8" t="s">
        <v>11</v>
      </c>
      <c r="E4" s="8" t="s">
        <v>12</v>
      </c>
      <c r="F4" s="48" t="s">
        <v>13</v>
      </c>
      <c r="G4" s="48"/>
      <c r="H4" s="48"/>
    </row>
    <row r="5" spans="1:12" ht="15.75">
      <c r="A5" s="48"/>
      <c r="B5" s="9" t="s">
        <v>10</v>
      </c>
      <c r="C5" s="8" t="s">
        <v>34</v>
      </c>
      <c r="D5" s="8" t="s">
        <v>36</v>
      </c>
      <c r="E5" s="8" t="s">
        <v>38</v>
      </c>
      <c r="F5" s="8" t="s">
        <v>44</v>
      </c>
      <c r="G5" s="8" t="s">
        <v>52</v>
      </c>
      <c r="H5" s="8" t="s">
        <v>56</v>
      </c>
      <c r="I5" s="3"/>
      <c r="J5" s="3"/>
      <c r="K5" s="3"/>
      <c r="L5" s="3"/>
    </row>
    <row r="6" spans="1:12" ht="33.75" customHeight="1">
      <c r="A6" s="25" t="s">
        <v>45</v>
      </c>
      <c r="B6" s="49" t="s">
        <v>5</v>
      </c>
      <c r="C6" s="45">
        <f aca="true" t="shared" si="0" ref="C6:H6">SUM(C8:C16)</f>
        <v>67</v>
      </c>
      <c r="D6" s="45">
        <f t="shared" si="0"/>
        <v>67</v>
      </c>
      <c r="E6" s="45">
        <f t="shared" si="0"/>
        <v>69</v>
      </c>
      <c r="F6" s="45">
        <f t="shared" si="0"/>
        <v>71</v>
      </c>
      <c r="G6" s="45">
        <f t="shared" si="0"/>
        <v>72</v>
      </c>
      <c r="H6" s="43">
        <f t="shared" si="0"/>
        <v>72</v>
      </c>
      <c r="I6" s="44"/>
      <c r="J6" s="44"/>
      <c r="K6" s="44"/>
      <c r="L6" s="44"/>
    </row>
    <row r="7" spans="1:12" ht="33" customHeight="1">
      <c r="A7" s="28" t="s">
        <v>14</v>
      </c>
      <c r="B7" s="49"/>
      <c r="C7" s="46"/>
      <c r="D7" s="46"/>
      <c r="E7" s="46"/>
      <c r="F7" s="46"/>
      <c r="G7" s="46"/>
      <c r="H7" s="43"/>
      <c r="I7" s="44"/>
      <c r="J7" s="44"/>
      <c r="K7" s="44"/>
      <c r="L7" s="44"/>
    </row>
    <row r="8" spans="1:12" ht="17.25" customHeight="1">
      <c r="A8" s="29" t="s">
        <v>15</v>
      </c>
      <c r="B8" s="26" t="s">
        <v>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3"/>
      <c r="J8" s="3"/>
      <c r="K8" s="3"/>
      <c r="L8" s="3"/>
    </row>
    <row r="9" spans="1:12" ht="17.25" customHeight="1">
      <c r="A9" s="29" t="s">
        <v>26</v>
      </c>
      <c r="B9" s="26" t="s">
        <v>5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5</v>
      </c>
      <c r="I9" s="3"/>
      <c r="J9" s="3"/>
      <c r="K9" s="3"/>
      <c r="L9" s="3"/>
    </row>
    <row r="10" spans="1:12" ht="30.75" customHeight="1">
      <c r="A10" s="29" t="s">
        <v>27</v>
      </c>
      <c r="B10" s="26" t="s">
        <v>5</v>
      </c>
      <c r="C10" s="27"/>
      <c r="D10" s="27"/>
      <c r="E10" s="27"/>
      <c r="F10" s="27"/>
      <c r="G10" s="27"/>
      <c r="H10" s="27"/>
      <c r="I10" s="3"/>
      <c r="J10" s="3"/>
      <c r="K10" s="3"/>
      <c r="L10" s="3"/>
    </row>
    <row r="11" spans="1:8" ht="12.75">
      <c r="A11" s="29" t="s">
        <v>1</v>
      </c>
      <c r="B11" s="26" t="s">
        <v>5</v>
      </c>
      <c r="C11" s="27">
        <v>4</v>
      </c>
      <c r="D11" s="27">
        <v>4</v>
      </c>
      <c r="E11" s="27">
        <v>4</v>
      </c>
      <c r="F11" s="27">
        <v>4</v>
      </c>
      <c r="G11" s="27">
        <v>4</v>
      </c>
      <c r="H11" s="27">
        <v>4</v>
      </c>
    </row>
    <row r="12" spans="1:8" ht="32.25" customHeight="1">
      <c r="A12" s="29" t="s">
        <v>16</v>
      </c>
      <c r="B12" s="26" t="s">
        <v>5</v>
      </c>
      <c r="C12" s="27">
        <v>13</v>
      </c>
      <c r="D12" s="27">
        <v>13</v>
      </c>
      <c r="E12" s="27">
        <v>14</v>
      </c>
      <c r="F12" s="27">
        <v>15</v>
      </c>
      <c r="G12" s="27">
        <v>15</v>
      </c>
      <c r="H12" s="27">
        <v>15</v>
      </c>
    </row>
    <row r="13" spans="1:8" ht="12.75">
      <c r="A13" s="29" t="s">
        <v>17</v>
      </c>
      <c r="B13" s="26" t="s">
        <v>5</v>
      </c>
      <c r="C13" s="27">
        <v>4</v>
      </c>
      <c r="D13" s="27">
        <v>4</v>
      </c>
      <c r="E13" s="27">
        <v>4</v>
      </c>
      <c r="F13" s="27">
        <v>4</v>
      </c>
      <c r="G13" s="27">
        <v>5</v>
      </c>
      <c r="H13" s="27">
        <v>5</v>
      </c>
    </row>
    <row r="14" spans="1:8" ht="68.25" customHeight="1">
      <c r="A14" s="29" t="s">
        <v>20</v>
      </c>
      <c r="B14" s="26" t="s">
        <v>5</v>
      </c>
      <c r="C14" s="27">
        <v>30</v>
      </c>
      <c r="D14" s="27">
        <v>30</v>
      </c>
      <c r="E14" s="27">
        <v>31</v>
      </c>
      <c r="F14" s="27">
        <v>32</v>
      </c>
      <c r="G14" s="27">
        <v>32</v>
      </c>
      <c r="H14" s="27">
        <v>32</v>
      </c>
    </row>
    <row r="15" spans="1:12" ht="38.25">
      <c r="A15" s="29" t="s">
        <v>37</v>
      </c>
      <c r="B15" s="26" t="s">
        <v>5</v>
      </c>
      <c r="C15" s="27">
        <v>3</v>
      </c>
      <c r="D15" s="27">
        <v>3</v>
      </c>
      <c r="E15" s="27">
        <v>3</v>
      </c>
      <c r="F15" s="27">
        <v>3</v>
      </c>
      <c r="G15" s="27">
        <v>3</v>
      </c>
      <c r="H15" s="27">
        <v>3</v>
      </c>
      <c r="I15" s="3"/>
      <c r="J15" s="3"/>
      <c r="K15" s="3"/>
      <c r="L15" s="3"/>
    </row>
    <row r="16" spans="1:12" ht="12.75">
      <c r="A16" s="29" t="s">
        <v>2</v>
      </c>
      <c r="B16" s="26" t="s">
        <v>5</v>
      </c>
      <c r="C16" s="27">
        <v>8</v>
      </c>
      <c r="D16" s="27">
        <v>8</v>
      </c>
      <c r="E16" s="27">
        <v>8</v>
      </c>
      <c r="F16" s="27">
        <v>8</v>
      </c>
      <c r="G16" s="27">
        <v>8</v>
      </c>
      <c r="H16" s="27">
        <v>8</v>
      </c>
      <c r="I16" s="3"/>
      <c r="J16" s="3"/>
      <c r="K16" s="3"/>
      <c r="L16" s="3"/>
    </row>
    <row r="17" spans="1:12" ht="33.75" customHeight="1">
      <c r="A17" s="25" t="s">
        <v>46</v>
      </c>
      <c r="B17" s="49" t="s">
        <v>5</v>
      </c>
      <c r="C17" s="43"/>
      <c r="D17" s="43"/>
      <c r="E17" s="43"/>
      <c r="F17" s="43"/>
      <c r="G17" s="43"/>
      <c r="H17" s="43"/>
      <c r="I17" s="44"/>
      <c r="J17" s="44"/>
      <c r="K17" s="44"/>
      <c r="L17" s="44"/>
    </row>
    <row r="18" spans="1:12" ht="33" customHeight="1">
      <c r="A18" s="30" t="s">
        <v>14</v>
      </c>
      <c r="B18" s="49"/>
      <c r="C18" s="43"/>
      <c r="D18" s="43"/>
      <c r="E18" s="43"/>
      <c r="F18" s="43"/>
      <c r="G18" s="43"/>
      <c r="H18" s="43"/>
      <c r="I18" s="44"/>
      <c r="J18" s="44"/>
      <c r="K18" s="44"/>
      <c r="L18" s="44"/>
    </row>
    <row r="19" spans="1:12" ht="17.25" customHeight="1">
      <c r="A19" s="29" t="s">
        <v>15</v>
      </c>
      <c r="B19" s="26" t="s">
        <v>5</v>
      </c>
      <c r="C19" s="27"/>
      <c r="D19" s="27"/>
      <c r="E19" s="27"/>
      <c r="F19" s="27"/>
      <c r="G19" s="27"/>
      <c r="H19" s="27"/>
      <c r="I19" s="3"/>
      <c r="J19" s="3"/>
      <c r="K19" s="3"/>
      <c r="L19" s="3"/>
    </row>
    <row r="20" spans="1:12" ht="17.25" customHeight="1">
      <c r="A20" s="29" t="s">
        <v>26</v>
      </c>
      <c r="B20" s="26" t="s">
        <v>5</v>
      </c>
      <c r="C20" s="27"/>
      <c r="D20" s="27"/>
      <c r="E20" s="27"/>
      <c r="F20" s="27"/>
      <c r="G20" s="27"/>
      <c r="H20" s="27"/>
      <c r="I20" s="3"/>
      <c r="J20" s="3"/>
      <c r="K20" s="3"/>
      <c r="L20" s="3"/>
    </row>
    <row r="21" spans="1:12" ht="30.75" customHeight="1">
      <c r="A21" s="29" t="s">
        <v>27</v>
      </c>
      <c r="B21" s="26" t="s">
        <v>5</v>
      </c>
      <c r="C21" s="27"/>
      <c r="D21" s="27"/>
      <c r="E21" s="27"/>
      <c r="F21" s="27"/>
      <c r="G21" s="27"/>
      <c r="H21" s="27"/>
      <c r="I21" s="3"/>
      <c r="J21" s="3"/>
      <c r="K21" s="3"/>
      <c r="L21" s="3"/>
    </row>
    <row r="22" spans="1:8" ht="12.75">
      <c r="A22" s="29" t="s">
        <v>1</v>
      </c>
      <c r="B22" s="26" t="s">
        <v>5</v>
      </c>
      <c r="C22" s="27"/>
      <c r="D22" s="27"/>
      <c r="E22" s="27"/>
      <c r="F22" s="27"/>
      <c r="G22" s="27"/>
      <c r="H22" s="27"/>
    </row>
    <row r="23" spans="1:8" ht="32.25" customHeight="1">
      <c r="A23" s="29" t="s">
        <v>16</v>
      </c>
      <c r="B23" s="26" t="s">
        <v>5</v>
      </c>
      <c r="C23" s="27"/>
      <c r="D23" s="27"/>
      <c r="E23" s="27"/>
      <c r="F23" s="27"/>
      <c r="G23" s="27"/>
      <c r="H23" s="27"/>
    </row>
    <row r="24" spans="1:8" ht="12.75">
      <c r="A24" s="29" t="s">
        <v>17</v>
      </c>
      <c r="B24" s="26" t="s">
        <v>5</v>
      </c>
      <c r="C24" s="27"/>
      <c r="D24" s="27"/>
      <c r="E24" s="27"/>
      <c r="F24" s="27"/>
      <c r="G24" s="27"/>
      <c r="H24" s="27"/>
    </row>
    <row r="25" spans="1:8" ht="68.25" customHeight="1">
      <c r="A25" s="29" t="s">
        <v>20</v>
      </c>
      <c r="B25" s="26" t="s">
        <v>5</v>
      </c>
      <c r="C25" s="27"/>
      <c r="D25" s="27"/>
      <c r="E25" s="27"/>
      <c r="F25" s="27"/>
      <c r="G25" s="27"/>
      <c r="H25" s="27"/>
    </row>
    <row r="26" spans="1:12" ht="38.25">
      <c r="A26" s="29" t="s">
        <v>37</v>
      </c>
      <c r="B26" s="26" t="s">
        <v>5</v>
      </c>
      <c r="C26" s="27"/>
      <c r="D26" s="27"/>
      <c r="E26" s="27"/>
      <c r="F26" s="27"/>
      <c r="G26" s="27"/>
      <c r="H26" s="27"/>
      <c r="I26" s="3"/>
      <c r="J26" s="3"/>
      <c r="K26" s="3"/>
      <c r="L26" s="3"/>
    </row>
    <row r="27" spans="1:12" ht="12.75">
      <c r="A27" s="29" t="s">
        <v>2</v>
      </c>
      <c r="B27" s="26" t="s">
        <v>5</v>
      </c>
      <c r="C27" s="27"/>
      <c r="D27" s="27"/>
      <c r="E27" s="27"/>
      <c r="F27" s="27"/>
      <c r="G27" s="27"/>
      <c r="H27" s="27"/>
      <c r="I27" s="3"/>
      <c r="J27" s="3"/>
      <c r="K27" s="3"/>
      <c r="L27" s="3"/>
    </row>
    <row r="28" spans="1:12" ht="15.75">
      <c r="A28" s="31" t="s">
        <v>18</v>
      </c>
      <c r="B28" s="26" t="s">
        <v>5</v>
      </c>
      <c r="C28" s="32">
        <f aca="true" t="shared" si="1" ref="C28:H28">SUM(C29:C32)</f>
        <v>488</v>
      </c>
      <c r="D28" s="32">
        <f t="shared" si="1"/>
        <v>488</v>
      </c>
      <c r="E28" s="32">
        <f t="shared" si="1"/>
        <v>494</v>
      </c>
      <c r="F28" s="32">
        <f t="shared" si="1"/>
        <v>499</v>
      </c>
      <c r="G28" s="32">
        <f t="shared" si="1"/>
        <v>504</v>
      </c>
      <c r="H28" s="32">
        <f t="shared" si="1"/>
        <v>504</v>
      </c>
      <c r="I28" s="4"/>
      <c r="J28" s="4"/>
      <c r="K28" s="4"/>
      <c r="L28" s="4"/>
    </row>
    <row r="29" spans="1:12" ht="26.25" customHeight="1">
      <c r="A29" s="30" t="s">
        <v>14</v>
      </c>
      <c r="B29" s="26"/>
      <c r="C29" s="33"/>
      <c r="D29" s="33"/>
      <c r="E29" s="33"/>
      <c r="F29" s="33"/>
      <c r="G29" s="33"/>
      <c r="H29" s="33"/>
      <c r="I29" s="3"/>
      <c r="J29" s="3"/>
      <c r="K29" s="3"/>
      <c r="L29" s="3"/>
    </row>
    <row r="30" spans="1:12" ht="27" customHeight="1">
      <c r="A30" s="29" t="s">
        <v>16</v>
      </c>
      <c r="B30" s="26" t="s">
        <v>5</v>
      </c>
      <c r="C30" s="32">
        <v>125</v>
      </c>
      <c r="D30" s="32">
        <v>125</v>
      </c>
      <c r="E30" s="32">
        <v>130</v>
      </c>
      <c r="F30" s="32">
        <v>135</v>
      </c>
      <c r="G30" s="32">
        <v>140</v>
      </c>
      <c r="H30" s="32">
        <v>140</v>
      </c>
      <c r="I30" s="3"/>
      <c r="J30" s="3"/>
      <c r="K30" s="3"/>
      <c r="L30" s="3"/>
    </row>
    <row r="31" spans="1:12" ht="69.75" customHeight="1">
      <c r="A31" s="29" t="s">
        <v>20</v>
      </c>
      <c r="B31" s="26" t="s">
        <v>5</v>
      </c>
      <c r="C31" s="27">
        <v>275</v>
      </c>
      <c r="D31" s="27">
        <v>275</v>
      </c>
      <c r="E31" s="27">
        <v>276</v>
      </c>
      <c r="F31" s="27">
        <v>276</v>
      </c>
      <c r="G31" s="27">
        <v>276</v>
      </c>
      <c r="H31" s="27">
        <v>276</v>
      </c>
      <c r="I31" s="3"/>
      <c r="J31" s="3"/>
      <c r="K31" s="3"/>
      <c r="L31" s="3"/>
    </row>
    <row r="32" spans="1:12" ht="12.75">
      <c r="A32" s="29" t="s">
        <v>2</v>
      </c>
      <c r="B32" s="26" t="s">
        <v>5</v>
      </c>
      <c r="C32" s="32">
        <v>88</v>
      </c>
      <c r="D32" s="32">
        <v>88</v>
      </c>
      <c r="E32" s="32">
        <v>88</v>
      </c>
      <c r="F32" s="32">
        <v>88</v>
      </c>
      <c r="G32" s="32">
        <v>88</v>
      </c>
      <c r="H32" s="32">
        <v>88</v>
      </c>
      <c r="I32" s="3"/>
      <c r="J32" s="3"/>
      <c r="K32" s="3"/>
      <c r="L32" s="3"/>
    </row>
    <row r="33" spans="1:12" ht="63">
      <c r="A33" s="34" t="s">
        <v>33</v>
      </c>
      <c r="B33" s="26" t="s">
        <v>19</v>
      </c>
      <c r="C33" s="35">
        <f aca="true" t="shared" si="2" ref="C33:H33">SUM(C35:C43)</f>
        <v>1.314</v>
      </c>
      <c r="D33" s="35">
        <f t="shared" si="2"/>
        <v>1.3296240000000001</v>
      </c>
      <c r="E33" s="35">
        <f t="shared" si="2"/>
        <v>1.3454354880000001</v>
      </c>
      <c r="F33" s="35">
        <f t="shared" si="2"/>
        <v>1.369437326784</v>
      </c>
      <c r="G33" s="35">
        <f t="shared" si="2"/>
        <v>1.4020158226268162</v>
      </c>
      <c r="H33" s="35">
        <f t="shared" si="2"/>
        <v>1.4437162973056208</v>
      </c>
      <c r="I33" s="5"/>
      <c r="J33" s="5"/>
      <c r="K33" s="5"/>
      <c r="L33" s="5"/>
    </row>
    <row r="34" spans="1:8" ht="28.5" customHeight="1">
      <c r="A34" s="30" t="s">
        <v>14</v>
      </c>
      <c r="B34" s="26"/>
      <c r="C34" s="35"/>
      <c r="D34" s="35"/>
      <c r="E34" s="35"/>
      <c r="F34" s="35"/>
      <c r="G34" s="35"/>
      <c r="H34" s="35"/>
    </row>
    <row r="35" spans="1:8" ht="15" customHeight="1">
      <c r="A35" s="29" t="s">
        <v>15</v>
      </c>
      <c r="B35" s="26" t="s">
        <v>19</v>
      </c>
      <c r="C35" s="35">
        <v>0.006</v>
      </c>
      <c r="D35" s="35">
        <v>0.006</v>
      </c>
      <c r="E35" s="35">
        <v>0.006</v>
      </c>
      <c r="F35" s="35">
        <v>0.006</v>
      </c>
      <c r="G35" s="35">
        <v>0.006</v>
      </c>
      <c r="H35" s="35">
        <v>0.006</v>
      </c>
    </row>
    <row r="36" spans="1:8" ht="15" customHeight="1">
      <c r="A36" s="29" t="s">
        <v>47</v>
      </c>
      <c r="B36" s="26" t="s">
        <v>19</v>
      </c>
      <c r="C36" s="35">
        <v>0.07</v>
      </c>
      <c r="D36" s="35">
        <f>C36*101.2%</f>
        <v>0.07084000000000001</v>
      </c>
      <c r="E36" s="35">
        <f>D36*101.2%</f>
        <v>0.07169008000000002</v>
      </c>
      <c r="F36" s="35">
        <f>E36*101.8%</f>
        <v>0.07298050144000001</v>
      </c>
      <c r="G36" s="35">
        <f>F36*102.4%</f>
        <v>0.07473203347456002</v>
      </c>
      <c r="H36" s="35">
        <f>G36*103%</f>
        <v>0.07697399447879683</v>
      </c>
    </row>
    <row r="37" spans="1:8" ht="28.5" customHeight="1">
      <c r="A37" s="29" t="s">
        <v>27</v>
      </c>
      <c r="B37" s="26" t="s">
        <v>19</v>
      </c>
      <c r="C37" s="35"/>
      <c r="D37" s="35"/>
      <c r="E37" s="35"/>
      <c r="F37" s="35"/>
      <c r="G37" s="35"/>
      <c r="H37" s="35"/>
    </row>
    <row r="38" spans="1:8" ht="15" customHeight="1">
      <c r="A38" s="29" t="s">
        <v>48</v>
      </c>
      <c r="B38" s="26" t="s">
        <v>19</v>
      </c>
      <c r="C38" s="35">
        <v>0.061</v>
      </c>
      <c r="D38" s="35">
        <f aca="true" t="shared" si="3" ref="D38:E42">C38*101.2%</f>
        <v>0.061732</v>
      </c>
      <c r="E38" s="35">
        <f t="shared" si="3"/>
        <v>0.062472784</v>
      </c>
      <c r="F38" s="35">
        <f>E38*101.8%</f>
        <v>0.063597294112</v>
      </c>
      <c r="G38" s="35">
        <f>F38*102.4%</f>
        <v>0.06512362917068801</v>
      </c>
      <c r="H38" s="35">
        <f>G38*103%</f>
        <v>0.06707733804580865</v>
      </c>
    </row>
    <row r="39" spans="1:8" ht="29.25" customHeight="1">
      <c r="A39" s="29" t="s">
        <v>16</v>
      </c>
      <c r="B39" s="26" t="s">
        <v>19</v>
      </c>
      <c r="C39" s="35">
        <v>0.124</v>
      </c>
      <c r="D39" s="35">
        <f t="shared" si="3"/>
        <v>0.125488</v>
      </c>
      <c r="E39" s="35">
        <f t="shared" si="3"/>
        <v>0.126993856</v>
      </c>
      <c r="F39" s="35">
        <f>E39*101.8%</f>
        <v>0.129279745408</v>
      </c>
      <c r="G39" s="35">
        <f>F39*102.4%</f>
        <v>0.132382459297792</v>
      </c>
      <c r="H39" s="35">
        <f>G39*103%</f>
        <v>0.13635393307672575</v>
      </c>
    </row>
    <row r="40" spans="1:8" ht="15" customHeight="1">
      <c r="A40" s="29" t="s">
        <v>17</v>
      </c>
      <c r="B40" s="26" t="s">
        <v>19</v>
      </c>
      <c r="C40" s="35">
        <v>0.017</v>
      </c>
      <c r="D40" s="35">
        <f t="shared" si="3"/>
        <v>0.017204</v>
      </c>
      <c r="E40" s="35">
        <f t="shared" si="3"/>
        <v>0.017410448000000002</v>
      </c>
      <c r="F40" s="35">
        <f>E40*101.8%</f>
        <v>0.017723836064000003</v>
      </c>
      <c r="G40" s="35">
        <f>F40*102.4%</f>
        <v>0.018149208129536003</v>
      </c>
      <c r="H40" s="35">
        <f>G40*103%</f>
        <v>0.018693684373422084</v>
      </c>
    </row>
    <row r="41" spans="1:8" ht="66.75" customHeight="1">
      <c r="A41" s="36" t="s">
        <v>20</v>
      </c>
      <c r="B41" s="26" t="s">
        <v>19</v>
      </c>
      <c r="C41" s="35">
        <v>0.119</v>
      </c>
      <c r="D41" s="35">
        <f t="shared" si="3"/>
        <v>0.120428</v>
      </c>
      <c r="E41" s="35">
        <f t="shared" si="3"/>
        <v>0.12187313599999999</v>
      </c>
      <c r="F41" s="35">
        <f>E41*101.8%</f>
        <v>0.12406685244799999</v>
      </c>
      <c r="G41" s="35">
        <f>F41*102.4%</f>
        <v>0.12704445690675198</v>
      </c>
      <c r="H41" s="35">
        <f>G41*103%</f>
        <v>0.13085579061395455</v>
      </c>
    </row>
    <row r="42" spans="1:8" ht="38.25">
      <c r="A42" s="36" t="s">
        <v>37</v>
      </c>
      <c r="B42" s="26" t="s">
        <v>19</v>
      </c>
      <c r="C42" s="35">
        <v>0.911</v>
      </c>
      <c r="D42" s="35">
        <f t="shared" si="3"/>
        <v>0.9219320000000001</v>
      </c>
      <c r="E42" s="35">
        <f t="shared" si="3"/>
        <v>0.9329951840000001</v>
      </c>
      <c r="F42" s="35">
        <f>E42*101.8%</f>
        <v>0.9497890973120001</v>
      </c>
      <c r="G42" s="35">
        <f>F42*102.4%</f>
        <v>0.9725840356474882</v>
      </c>
      <c r="H42" s="35">
        <f>G42*103%</f>
        <v>1.001761556716913</v>
      </c>
    </row>
    <row r="43" spans="1:8" ht="12.75">
      <c r="A43" s="29" t="s">
        <v>2</v>
      </c>
      <c r="B43" s="26" t="s">
        <v>19</v>
      </c>
      <c r="C43" s="35">
        <v>0.006</v>
      </c>
      <c r="D43" s="35">
        <v>0.006</v>
      </c>
      <c r="E43" s="35">
        <v>0.006</v>
      </c>
      <c r="F43" s="35">
        <v>0.006</v>
      </c>
      <c r="G43" s="35">
        <v>0.006</v>
      </c>
      <c r="H43" s="35">
        <v>0.006</v>
      </c>
    </row>
    <row r="44" spans="1:12" ht="63">
      <c r="A44" s="34" t="s">
        <v>40</v>
      </c>
      <c r="B44" s="26" t="s">
        <v>19</v>
      </c>
      <c r="C44" s="35">
        <f>SUM(C50:C54)</f>
        <v>0.061</v>
      </c>
      <c r="D44" s="35">
        <f>SUM(D46:D54)</f>
        <v>0.061732</v>
      </c>
      <c r="E44" s="35">
        <f>SUM(E50:E52)</f>
        <v>0.062472784</v>
      </c>
      <c r="F44" s="35">
        <f>SUM(F46:F54)</f>
        <v>0.063597294112</v>
      </c>
      <c r="G44" s="35">
        <f>SUM(G46:G54)</f>
        <v>0.06512362917068801</v>
      </c>
      <c r="H44" s="35">
        <f>SUM(H46:H54)</f>
        <v>0.06707733804580865</v>
      </c>
      <c r="I44" s="5"/>
      <c r="J44" s="5"/>
      <c r="K44" s="5"/>
      <c r="L44" s="5"/>
    </row>
    <row r="45" spans="1:19" ht="28.5" customHeight="1">
      <c r="A45" s="30" t="s">
        <v>14</v>
      </c>
      <c r="B45" s="26"/>
      <c r="C45" s="35"/>
      <c r="D45" s="35"/>
      <c r="E45" s="35"/>
      <c r="F45" s="35"/>
      <c r="G45" s="35"/>
      <c r="H45" s="35"/>
      <c r="K45" s="3"/>
      <c r="L45" s="3"/>
      <c r="M45" s="3"/>
      <c r="N45" s="3"/>
      <c r="O45" s="3"/>
      <c r="P45" s="3"/>
      <c r="Q45" s="3"/>
      <c r="R45" s="3"/>
      <c r="S45" s="3"/>
    </row>
    <row r="46" spans="1:19" ht="15" customHeight="1">
      <c r="A46" s="29" t="s">
        <v>15</v>
      </c>
      <c r="B46" s="26" t="s">
        <v>19</v>
      </c>
      <c r="C46" s="35"/>
      <c r="D46" s="35"/>
      <c r="E46" s="35"/>
      <c r="F46" s="35"/>
      <c r="G46" s="35"/>
      <c r="H46" s="35"/>
      <c r="K46" s="3"/>
      <c r="L46" s="3"/>
      <c r="M46" s="3"/>
      <c r="N46" s="3"/>
      <c r="O46" s="3"/>
      <c r="P46" s="3"/>
      <c r="Q46" s="3"/>
      <c r="R46" s="3"/>
      <c r="S46" s="3"/>
    </row>
    <row r="47" spans="1:19" ht="15" customHeight="1">
      <c r="A47" s="29" t="s">
        <v>47</v>
      </c>
      <c r="B47" s="26" t="s">
        <v>19</v>
      </c>
      <c r="C47" s="35"/>
      <c r="D47" s="35"/>
      <c r="E47" s="35"/>
      <c r="F47" s="35"/>
      <c r="G47" s="35"/>
      <c r="H47" s="35"/>
      <c r="K47" s="3"/>
      <c r="L47" s="6"/>
      <c r="M47" s="6"/>
      <c r="N47" s="6"/>
      <c r="O47" s="3"/>
      <c r="P47" s="3"/>
      <c r="Q47" s="3"/>
      <c r="R47" s="3"/>
      <c r="S47" s="3"/>
    </row>
    <row r="48" spans="1:19" ht="28.5" customHeight="1">
      <c r="A48" s="29" t="s">
        <v>27</v>
      </c>
      <c r="B48" s="26" t="s">
        <v>19</v>
      </c>
      <c r="C48" s="35"/>
      <c r="D48" s="35"/>
      <c r="E48" s="35"/>
      <c r="F48" s="35"/>
      <c r="G48" s="35"/>
      <c r="H48" s="35"/>
      <c r="K48" s="3"/>
      <c r="L48" s="6"/>
      <c r="M48" s="6"/>
      <c r="N48" s="6"/>
      <c r="O48" s="3"/>
      <c r="P48" s="3"/>
      <c r="Q48" s="3"/>
      <c r="R48" s="3"/>
      <c r="S48" s="3"/>
    </row>
    <row r="49" spans="1:19" ht="15" customHeight="1">
      <c r="A49" s="29" t="s">
        <v>48</v>
      </c>
      <c r="B49" s="26" t="s">
        <v>19</v>
      </c>
      <c r="C49" s="35"/>
      <c r="D49" s="35"/>
      <c r="E49" s="35"/>
      <c r="F49" s="35"/>
      <c r="G49" s="35"/>
      <c r="H49" s="35"/>
      <c r="K49" s="3"/>
      <c r="L49" s="6"/>
      <c r="M49" s="6"/>
      <c r="N49" s="6"/>
      <c r="O49" s="3"/>
      <c r="P49" s="3"/>
      <c r="Q49" s="3"/>
      <c r="R49" s="3"/>
      <c r="S49" s="3"/>
    </row>
    <row r="50" spans="1:19" ht="29.25" customHeight="1">
      <c r="A50" s="29" t="s">
        <v>16</v>
      </c>
      <c r="B50" s="26" t="s">
        <v>19</v>
      </c>
      <c r="C50" s="35"/>
      <c r="D50" s="35"/>
      <c r="E50" s="35"/>
      <c r="F50" s="35"/>
      <c r="G50" s="35"/>
      <c r="H50" s="35"/>
      <c r="K50" s="3"/>
      <c r="L50" s="6"/>
      <c r="M50" s="6"/>
      <c r="N50" s="6"/>
      <c r="O50" s="3"/>
      <c r="P50" s="3"/>
      <c r="Q50" s="3"/>
      <c r="R50" s="3"/>
      <c r="S50" s="3"/>
    </row>
    <row r="51" spans="1:19" ht="15" customHeight="1">
      <c r="A51" s="29" t="s">
        <v>17</v>
      </c>
      <c r="B51" s="26" t="s">
        <v>19</v>
      </c>
      <c r="C51" s="35"/>
      <c r="D51" s="35"/>
      <c r="E51" s="35"/>
      <c r="F51" s="35"/>
      <c r="G51" s="35"/>
      <c r="H51" s="35"/>
      <c r="K51" s="3"/>
      <c r="L51" s="6"/>
      <c r="M51" s="6"/>
      <c r="N51" s="6"/>
      <c r="O51" s="3"/>
      <c r="P51" s="3"/>
      <c r="Q51" s="3"/>
      <c r="R51" s="3"/>
      <c r="S51" s="3"/>
    </row>
    <row r="52" spans="1:19" ht="66.75" customHeight="1">
      <c r="A52" s="36" t="s">
        <v>20</v>
      </c>
      <c r="B52" s="26" t="s">
        <v>19</v>
      </c>
      <c r="C52" s="35">
        <v>0.061</v>
      </c>
      <c r="D52" s="35">
        <f>C52*101.2%</f>
        <v>0.061732</v>
      </c>
      <c r="E52" s="35">
        <f>D52*101.2%</f>
        <v>0.062472784</v>
      </c>
      <c r="F52" s="35">
        <f>E52*101.8%</f>
        <v>0.063597294112</v>
      </c>
      <c r="G52" s="35">
        <f>F52*102.4%</f>
        <v>0.06512362917068801</v>
      </c>
      <c r="H52" s="35">
        <f>G52*103%</f>
        <v>0.06707733804580865</v>
      </c>
      <c r="K52" s="3"/>
      <c r="L52" s="6"/>
      <c r="M52" s="6"/>
      <c r="N52" s="6"/>
      <c r="O52" s="3"/>
      <c r="P52" s="3"/>
      <c r="Q52" s="3"/>
      <c r="R52" s="3"/>
      <c r="S52" s="3"/>
    </row>
    <row r="53" spans="1:19" ht="38.25">
      <c r="A53" s="36" t="s">
        <v>37</v>
      </c>
      <c r="B53" s="26" t="s">
        <v>19</v>
      </c>
      <c r="C53" s="35"/>
      <c r="D53" s="35"/>
      <c r="E53" s="35"/>
      <c r="F53" s="35"/>
      <c r="G53" s="35"/>
      <c r="H53" s="35"/>
      <c r="K53" s="3"/>
      <c r="L53" s="6"/>
      <c r="M53" s="6"/>
      <c r="N53" s="6"/>
      <c r="O53" s="3"/>
      <c r="P53" s="3"/>
      <c r="Q53" s="3"/>
      <c r="R53" s="3"/>
      <c r="S53" s="3"/>
    </row>
    <row r="54" spans="1:19" ht="12.75">
      <c r="A54" s="29" t="s">
        <v>2</v>
      </c>
      <c r="B54" s="26" t="s">
        <v>19</v>
      </c>
      <c r="C54" s="35"/>
      <c r="D54" s="35"/>
      <c r="E54" s="35"/>
      <c r="F54" s="35"/>
      <c r="G54" s="35"/>
      <c r="H54" s="35"/>
      <c r="K54" s="3"/>
      <c r="L54" s="6"/>
      <c r="M54" s="6"/>
      <c r="N54" s="6"/>
      <c r="O54" s="3"/>
      <c r="P54" s="3"/>
      <c r="Q54" s="3"/>
      <c r="R54" s="3"/>
      <c r="S54" s="3"/>
    </row>
    <row r="55" spans="1:19" ht="82.5" customHeight="1">
      <c r="A55" s="25" t="s">
        <v>7</v>
      </c>
      <c r="B55" s="26" t="s">
        <v>8</v>
      </c>
      <c r="C55" s="37">
        <v>10184.9</v>
      </c>
      <c r="D55" s="37">
        <f>C55*102.5%</f>
        <v>10439.5225</v>
      </c>
      <c r="E55" s="37">
        <f>D55*105.9%</f>
        <v>11055.454327500001</v>
      </c>
      <c r="F55" s="37">
        <f>E55*107.4%</f>
        <v>11873.557947735002</v>
      </c>
      <c r="G55" s="37">
        <f>F55*108%</f>
        <v>12823.442583553802</v>
      </c>
      <c r="H55" s="37">
        <f>G55*108.3%</f>
        <v>13887.788317988767</v>
      </c>
      <c r="K55" s="3"/>
      <c r="L55" s="3"/>
      <c r="M55" s="3"/>
      <c r="N55" s="3"/>
      <c r="O55" s="3"/>
      <c r="P55" s="3"/>
      <c r="Q55" s="3"/>
      <c r="R55" s="3"/>
      <c r="S55" s="3"/>
    </row>
    <row r="56" spans="1:19" ht="78.75">
      <c r="A56" s="25" t="s">
        <v>39</v>
      </c>
      <c r="B56" s="26" t="s">
        <v>8</v>
      </c>
      <c r="C56" s="37"/>
      <c r="D56" s="37"/>
      <c r="E56" s="37"/>
      <c r="F56" s="37"/>
      <c r="G56" s="37"/>
      <c r="H56" s="37"/>
      <c r="K56" s="3"/>
      <c r="L56" s="3"/>
      <c r="M56" s="3"/>
      <c r="N56" s="3"/>
      <c r="O56" s="3"/>
      <c r="P56" s="3"/>
      <c r="Q56" s="3"/>
      <c r="R56" s="3"/>
      <c r="S56" s="3"/>
    </row>
    <row r="57" spans="1:8" ht="35.25" customHeight="1">
      <c r="A57" s="25" t="s">
        <v>21</v>
      </c>
      <c r="B57" s="26" t="s">
        <v>22</v>
      </c>
      <c r="C57" s="16">
        <f aca="true" t="shared" si="4" ref="C57:H57">C60+C64+C72+C76+C80+C84+C88+O96</f>
        <v>274.18</v>
      </c>
      <c r="D57" s="16">
        <f t="shared" si="4"/>
        <v>279.33979999999997</v>
      </c>
      <c r="E57" s="16">
        <f t="shared" si="4"/>
        <v>291.2189286</v>
      </c>
      <c r="F57" s="16">
        <f t="shared" si="4"/>
        <v>308.1491741681999</v>
      </c>
      <c r="G57" s="16">
        <f t="shared" si="4"/>
        <v>327.2941999277522</v>
      </c>
      <c r="H57" s="16">
        <f t="shared" si="4"/>
        <v>343.30129609533697</v>
      </c>
    </row>
    <row r="58" spans="1:8" ht="27" customHeight="1">
      <c r="A58" s="30" t="s">
        <v>23</v>
      </c>
      <c r="B58" s="26"/>
      <c r="C58" s="38"/>
      <c r="D58" s="37"/>
      <c r="E58" s="37"/>
      <c r="F58" s="37"/>
      <c r="G58" s="37"/>
      <c r="H58" s="37"/>
    </row>
    <row r="59" spans="1:8" ht="15.75" customHeight="1">
      <c r="A59" s="39" t="s">
        <v>15</v>
      </c>
      <c r="B59" s="37"/>
      <c r="C59" s="37"/>
      <c r="D59" s="37"/>
      <c r="E59" s="37"/>
      <c r="F59" s="37"/>
      <c r="G59" s="37"/>
      <c r="H59" s="37"/>
    </row>
    <row r="60" spans="1:8" ht="19.5" customHeight="1">
      <c r="A60" s="29" t="s">
        <v>24</v>
      </c>
      <c r="B60" s="26" t="s">
        <v>22</v>
      </c>
      <c r="C60" s="37">
        <v>0.38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</row>
    <row r="61" spans="1:8" ht="38.25" customHeight="1">
      <c r="A61" s="29" t="s">
        <v>3</v>
      </c>
      <c r="B61" s="26" t="s">
        <v>6</v>
      </c>
      <c r="C61" s="37">
        <v>116.9</v>
      </c>
      <c r="D61" s="37">
        <v>128.4</v>
      </c>
      <c r="E61" s="37">
        <v>111.2</v>
      </c>
      <c r="F61" s="37">
        <v>82.8</v>
      </c>
      <c r="G61" s="37">
        <v>108.3</v>
      </c>
      <c r="H61" s="37">
        <v>105.6</v>
      </c>
    </row>
    <row r="62" spans="1:8" ht="41.25" customHeight="1">
      <c r="A62" s="36" t="s">
        <v>25</v>
      </c>
      <c r="B62" s="40" t="s">
        <v>6</v>
      </c>
      <c r="C62" s="37"/>
      <c r="D62" s="37"/>
      <c r="E62" s="37"/>
      <c r="F62" s="37"/>
      <c r="G62" s="37"/>
      <c r="H62" s="37"/>
    </row>
    <row r="63" spans="1:8" ht="12.75">
      <c r="A63" s="41" t="s">
        <v>26</v>
      </c>
      <c r="B63" s="37"/>
      <c r="C63" s="37"/>
      <c r="D63" s="37"/>
      <c r="E63" s="37"/>
      <c r="F63" s="37"/>
      <c r="G63" s="37"/>
      <c r="H63" s="37"/>
    </row>
    <row r="64" spans="1:8" ht="42" customHeight="1">
      <c r="A64" s="29" t="s">
        <v>24</v>
      </c>
      <c r="B64" s="26" t="s">
        <v>22</v>
      </c>
      <c r="C64" s="37">
        <v>14.2</v>
      </c>
      <c r="D64" s="37">
        <f>C64*114.7%</f>
        <v>16.287399999999998</v>
      </c>
      <c r="E64" s="37">
        <f>D64*104.2%</f>
        <v>16.9714708</v>
      </c>
      <c r="F64" s="37">
        <f>E64*103.3%</f>
        <v>17.5315293364</v>
      </c>
      <c r="G64" s="37">
        <f>F64*106.6%</f>
        <v>18.688610272602396</v>
      </c>
      <c r="H64" s="37">
        <f>G64*105.4%</f>
        <v>19.697795227322928</v>
      </c>
    </row>
    <row r="65" spans="1:8" ht="39.75" customHeight="1">
      <c r="A65" s="29" t="s">
        <v>3</v>
      </c>
      <c r="B65" s="26" t="s">
        <v>6</v>
      </c>
      <c r="C65" s="37">
        <v>142</v>
      </c>
      <c r="D65" s="37">
        <v>114.7</v>
      </c>
      <c r="E65" s="37">
        <v>104.2</v>
      </c>
      <c r="F65" s="37">
        <v>103.3</v>
      </c>
      <c r="G65" s="37">
        <v>106.6</v>
      </c>
      <c r="H65" s="37">
        <v>105.4</v>
      </c>
    </row>
    <row r="66" spans="1:8" ht="42" customHeight="1">
      <c r="A66" s="36" t="s">
        <v>25</v>
      </c>
      <c r="B66" s="40" t="s">
        <v>6</v>
      </c>
      <c r="C66" s="37">
        <v>112.3</v>
      </c>
      <c r="D66" s="37">
        <v>113.8</v>
      </c>
      <c r="E66" s="37">
        <v>103.8</v>
      </c>
      <c r="F66" s="37">
        <v>102.5</v>
      </c>
      <c r="G66" s="37">
        <v>106.4</v>
      </c>
      <c r="H66" s="37">
        <v>105.4</v>
      </c>
    </row>
    <row r="67" spans="1:8" ht="29.25" customHeight="1">
      <c r="A67" s="18" t="s">
        <v>27</v>
      </c>
      <c r="B67" s="11"/>
      <c r="C67" s="16"/>
      <c r="D67" s="16"/>
      <c r="E67" s="16"/>
      <c r="F67" s="16"/>
      <c r="G67" s="16"/>
      <c r="H67" s="16"/>
    </row>
    <row r="68" spans="1:8" ht="18" customHeight="1">
      <c r="A68" s="12" t="s">
        <v>24</v>
      </c>
      <c r="B68" s="11" t="s">
        <v>22</v>
      </c>
      <c r="C68" s="16"/>
      <c r="D68" s="16"/>
      <c r="E68" s="16"/>
      <c r="F68" s="16"/>
      <c r="G68" s="16"/>
      <c r="H68" s="16"/>
    </row>
    <row r="69" spans="1:8" ht="39.75" customHeight="1">
      <c r="A69" s="12" t="s">
        <v>3</v>
      </c>
      <c r="B69" s="11" t="s">
        <v>6</v>
      </c>
      <c r="C69" s="16"/>
      <c r="D69" s="16"/>
      <c r="E69" s="16"/>
      <c r="F69" s="16"/>
      <c r="G69" s="16"/>
      <c r="H69" s="16"/>
    </row>
    <row r="70" spans="1:8" ht="38.25">
      <c r="A70" s="15" t="s">
        <v>25</v>
      </c>
      <c r="B70" s="19" t="s">
        <v>6</v>
      </c>
      <c r="C70" s="16"/>
      <c r="D70" s="16"/>
      <c r="E70" s="16"/>
      <c r="F70" s="16"/>
      <c r="G70" s="16"/>
      <c r="H70" s="16"/>
    </row>
    <row r="71" spans="1:8" ht="12.75">
      <c r="A71" s="20" t="s">
        <v>1</v>
      </c>
      <c r="B71" s="16"/>
      <c r="C71" s="16"/>
      <c r="D71" s="16"/>
      <c r="E71" s="16"/>
      <c r="F71" s="16"/>
      <c r="G71" s="16"/>
      <c r="H71" s="16"/>
    </row>
    <row r="72" spans="1:8" ht="30.75" customHeight="1">
      <c r="A72" s="15" t="s">
        <v>24</v>
      </c>
      <c r="B72" s="19" t="s">
        <v>22</v>
      </c>
      <c r="C72" s="16">
        <v>5.8</v>
      </c>
      <c r="D72" s="16">
        <f>C72*110.1%</f>
        <v>6.3858</v>
      </c>
      <c r="E72" s="16">
        <f>D72*108.5%</f>
        <v>6.928592999999999</v>
      </c>
      <c r="F72" s="16">
        <f>E72*107.9%</f>
        <v>7.475951846999999</v>
      </c>
      <c r="G72" s="16">
        <f>F72*107.5%</f>
        <v>8.036648235524998</v>
      </c>
      <c r="H72" s="16">
        <f>G72*107.1%</f>
        <v>8.607250260247273</v>
      </c>
    </row>
    <row r="73" spans="1:8" ht="42.75" customHeight="1">
      <c r="A73" s="12" t="s">
        <v>3</v>
      </c>
      <c r="B73" s="11" t="s">
        <v>6</v>
      </c>
      <c r="C73" s="16">
        <v>105.7</v>
      </c>
      <c r="D73" s="16">
        <v>110.1</v>
      </c>
      <c r="E73" s="16">
        <v>108.5</v>
      </c>
      <c r="F73" s="16">
        <v>107.9</v>
      </c>
      <c r="G73" s="16">
        <v>107.5</v>
      </c>
      <c r="H73" s="16">
        <v>107.1</v>
      </c>
    </row>
    <row r="74" spans="1:8" ht="42" customHeight="1">
      <c r="A74" s="21" t="s">
        <v>25</v>
      </c>
      <c r="B74" s="19" t="s">
        <v>6</v>
      </c>
      <c r="C74" s="16">
        <v>106.5</v>
      </c>
      <c r="D74" s="16">
        <v>109.9</v>
      </c>
      <c r="E74" s="16">
        <v>108.7</v>
      </c>
      <c r="F74" s="16">
        <v>107.7</v>
      </c>
      <c r="G74" s="16">
        <v>107.4</v>
      </c>
      <c r="H74" s="16">
        <v>106.9</v>
      </c>
    </row>
    <row r="75" spans="1:8" ht="30" customHeight="1">
      <c r="A75" s="18" t="s">
        <v>16</v>
      </c>
      <c r="B75" s="16"/>
      <c r="C75" s="16"/>
      <c r="D75" s="16"/>
      <c r="E75" s="16"/>
      <c r="F75" s="16"/>
      <c r="G75" s="16"/>
      <c r="H75" s="16"/>
    </row>
    <row r="76" spans="1:8" ht="39.75" customHeight="1">
      <c r="A76" s="12" t="s">
        <v>24</v>
      </c>
      <c r="B76" s="11" t="s">
        <v>22</v>
      </c>
      <c r="C76" s="16">
        <v>109.4</v>
      </c>
      <c r="D76" s="16">
        <f>C76*107.9%</f>
        <v>118.04260000000001</v>
      </c>
      <c r="E76" s="16">
        <f>D76*102.8%</f>
        <v>121.34779280000001</v>
      </c>
      <c r="F76" s="16">
        <f>E76*105.1%</f>
        <v>127.5365302328</v>
      </c>
      <c r="G76" s="16">
        <f>F76*106.1%</f>
        <v>135.3162585770008</v>
      </c>
      <c r="H76" s="16">
        <f>G76*104.8%</f>
        <v>141.81143898869686</v>
      </c>
    </row>
    <row r="77" spans="1:8" ht="41.25" customHeight="1">
      <c r="A77" s="12" t="s">
        <v>3</v>
      </c>
      <c r="B77" s="11" t="s">
        <v>6</v>
      </c>
      <c r="C77" s="16">
        <v>117.3</v>
      </c>
      <c r="D77" s="16">
        <v>107.9</v>
      </c>
      <c r="E77" s="16">
        <v>102.8</v>
      </c>
      <c r="F77" s="16">
        <v>105.1</v>
      </c>
      <c r="G77" s="16">
        <v>106.1</v>
      </c>
      <c r="H77" s="16">
        <v>104.8</v>
      </c>
    </row>
    <row r="78" spans="1:8" ht="40.5" customHeight="1">
      <c r="A78" s="21" t="s">
        <v>25</v>
      </c>
      <c r="B78" s="19" t="s">
        <v>6</v>
      </c>
      <c r="C78" s="16">
        <v>106.5</v>
      </c>
      <c r="D78" s="16">
        <v>116.1</v>
      </c>
      <c r="E78" s="16">
        <v>97.2</v>
      </c>
      <c r="F78" s="16">
        <v>106.3</v>
      </c>
      <c r="G78" s="16">
        <v>104.8</v>
      </c>
      <c r="H78" s="16">
        <v>105.3</v>
      </c>
    </row>
    <row r="79" spans="1:8" ht="44.25" customHeight="1">
      <c r="A79" s="18" t="s">
        <v>17</v>
      </c>
      <c r="B79" s="16"/>
      <c r="C79" s="16"/>
      <c r="D79" s="16"/>
      <c r="E79" s="16"/>
      <c r="F79" s="16"/>
      <c r="G79" s="16"/>
      <c r="H79" s="16"/>
    </row>
    <row r="80" spans="1:8" ht="42.75" customHeight="1">
      <c r="A80" s="12" t="s">
        <v>24</v>
      </c>
      <c r="B80" s="11" t="s">
        <v>22</v>
      </c>
      <c r="C80" s="16">
        <v>8.9</v>
      </c>
      <c r="D80" s="16">
        <f>C80*D81%</f>
        <v>8.544</v>
      </c>
      <c r="E80" s="16">
        <f>D80*E81%</f>
        <v>8.996832</v>
      </c>
      <c r="F80" s="16">
        <f>E80*F81%</f>
        <v>9.590622911999999</v>
      </c>
      <c r="G80" s="16">
        <f>F80*G81%</f>
        <v>10.185241532544</v>
      </c>
      <c r="H80" s="16">
        <f>G80*H81%</f>
        <v>10.674133126106112</v>
      </c>
    </row>
    <row r="81" spans="1:8" ht="38.25" customHeight="1">
      <c r="A81" s="12" t="s">
        <v>3</v>
      </c>
      <c r="B81" s="11" t="s">
        <v>6</v>
      </c>
      <c r="C81" s="16">
        <v>141</v>
      </c>
      <c r="D81" s="16">
        <v>96</v>
      </c>
      <c r="E81" s="16">
        <v>105.3</v>
      </c>
      <c r="F81" s="16">
        <v>106.6</v>
      </c>
      <c r="G81" s="16">
        <v>106.2</v>
      </c>
      <c r="H81" s="16">
        <v>104.8</v>
      </c>
    </row>
    <row r="82" spans="1:8" ht="38.25">
      <c r="A82" s="21" t="s">
        <v>25</v>
      </c>
      <c r="B82" s="19" t="s">
        <v>6</v>
      </c>
      <c r="C82" s="16">
        <v>106.5</v>
      </c>
      <c r="D82" s="16">
        <v>116.1</v>
      </c>
      <c r="E82" s="16">
        <v>97.2</v>
      </c>
      <c r="F82" s="16">
        <v>106.3</v>
      </c>
      <c r="G82" s="16">
        <v>104.8</v>
      </c>
      <c r="H82" s="16">
        <v>105.3</v>
      </c>
    </row>
    <row r="83" spans="1:8" ht="51">
      <c r="A83" s="20" t="s">
        <v>20</v>
      </c>
      <c r="B83" s="16"/>
      <c r="C83" s="16"/>
      <c r="D83" s="16"/>
      <c r="E83" s="16"/>
      <c r="F83" s="16"/>
      <c r="G83" s="16"/>
      <c r="H83" s="16"/>
    </row>
    <row r="84" spans="1:8" ht="30" customHeight="1">
      <c r="A84" s="12" t="s">
        <v>24</v>
      </c>
      <c r="B84" s="11" t="s">
        <v>22</v>
      </c>
      <c r="C84" s="16">
        <v>45.6</v>
      </c>
      <c r="D84" s="16">
        <f>C84*D85%</f>
        <v>43.775999999999996</v>
      </c>
      <c r="E84" s="16">
        <f>D84*E85%</f>
        <v>46.09612799999999</v>
      </c>
      <c r="F84" s="16">
        <f>E84*F85%</f>
        <v>49.13847244799999</v>
      </c>
      <c r="G84" s="16">
        <f>F84*G85%</f>
        <v>52.18505773977599</v>
      </c>
      <c r="H84" s="16">
        <f>G84*H85%</f>
        <v>54.68994051128524</v>
      </c>
    </row>
    <row r="85" spans="1:8" ht="40.5" customHeight="1">
      <c r="A85" s="12" t="s">
        <v>49</v>
      </c>
      <c r="B85" s="11" t="s">
        <v>6</v>
      </c>
      <c r="C85" s="16">
        <v>141</v>
      </c>
      <c r="D85" s="16">
        <v>96</v>
      </c>
      <c r="E85" s="16">
        <v>105.3</v>
      </c>
      <c r="F85" s="16">
        <v>106.6</v>
      </c>
      <c r="G85" s="16">
        <v>106.2</v>
      </c>
      <c r="H85" s="16">
        <v>104.8</v>
      </c>
    </row>
    <row r="86" spans="1:8" ht="39" customHeight="1">
      <c r="A86" s="15" t="s">
        <v>25</v>
      </c>
      <c r="B86" s="19" t="s">
        <v>6</v>
      </c>
      <c r="C86" s="16">
        <v>106.5</v>
      </c>
      <c r="D86" s="16">
        <v>116.1</v>
      </c>
      <c r="E86" s="16">
        <v>97.2</v>
      </c>
      <c r="F86" s="16">
        <v>106.3</v>
      </c>
      <c r="G86" s="16">
        <v>104.8</v>
      </c>
      <c r="H86" s="16">
        <v>105.3</v>
      </c>
    </row>
    <row r="87" spans="1:8" ht="27" customHeight="1">
      <c r="A87" s="20" t="s">
        <v>37</v>
      </c>
      <c r="B87" s="19"/>
      <c r="C87" s="16"/>
      <c r="D87" s="16"/>
      <c r="E87" s="16"/>
      <c r="F87" s="16"/>
      <c r="G87" s="16"/>
      <c r="H87" s="16"/>
    </row>
    <row r="88" spans="1:8" ht="15.75" customHeight="1">
      <c r="A88" s="15" t="s">
        <v>24</v>
      </c>
      <c r="B88" s="19" t="s">
        <v>22</v>
      </c>
      <c r="C88" s="16">
        <v>89.9</v>
      </c>
      <c r="D88" s="16">
        <f>C88*D89%</f>
        <v>86.304</v>
      </c>
      <c r="E88" s="16">
        <f>D88*E89%</f>
        <v>90.878112</v>
      </c>
      <c r="F88" s="16">
        <f>E88*F89%</f>
        <v>96.87606739199998</v>
      </c>
      <c r="G88" s="16">
        <f>F88*G89%</f>
        <v>102.88238357030399</v>
      </c>
      <c r="H88" s="16">
        <f>G88*H89%</f>
        <v>107.82073798167858</v>
      </c>
    </row>
    <row r="89" spans="1:8" ht="39.75" customHeight="1">
      <c r="A89" s="12" t="s">
        <v>49</v>
      </c>
      <c r="B89" s="11" t="s">
        <v>6</v>
      </c>
      <c r="C89" s="16">
        <v>141</v>
      </c>
      <c r="D89" s="16">
        <v>96</v>
      </c>
      <c r="E89" s="16">
        <v>105.3</v>
      </c>
      <c r="F89" s="16">
        <v>106.6</v>
      </c>
      <c r="G89" s="16">
        <v>106.2</v>
      </c>
      <c r="H89" s="16">
        <v>104.8</v>
      </c>
    </row>
    <row r="90" spans="1:8" ht="38.25" customHeight="1">
      <c r="A90" s="15" t="s">
        <v>25</v>
      </c>
      <c r="B90" s="19" t="s">
        <v>50</v>
      </c>
      <c r="C90" s="16">
        <v>106.5</v>
      </c>
      <c r="D90" s="16">
        <v>116.1</v>
      </c>
      <c r="E90" s="16">
        <v>97.2</v>
      </c>
      <c r="F90" s="16">
        <v>106.3</v>
      </c>
      <c r="G90" s="16">
        <v>104.8</v>
      </c>
      <c r="H90" s="16">
        <v>105.3</v>
      </c>
    </row>
    <row r="91" spans="1:8" ht="15" customHeight="1">
      <c r="A91" s="20" t="s">
        <v>2</v>
      </c>
      <c r="B91" s="16"/>
      <c r="C91" s="16"/>
      <c r="D91" s="16"/>
      <c r="E91" s="16"/>
      <c r="F91" s="16"/>
      <c r="G91" s="16"/>
      <c r="H91" s="16"/>
    </row>
    <row r="92" spans="1:8" ht="12.75">
      <c r="A92" s="15" t="s">
        <v>24</v>
      </c>
      <c r="B92" s="19" t="s">
        <v>22</v>
      </c>
      <c r="C92" s="16"/>
      <c r="D92" s="16"/>
      <c r="E92" s="16"/>
      <c r="F92" s="16"/>
      <c r="G92" s="16"/>
      <c r="H92" s="16"/>
    </row>
    <row r="93" spans="1:8" ht="42" customHeight="1">
      <c r="A93" s="12" t="s">
        <v>49</v>
      </c>
      <c r="B93" s="11" t="s">
        <v>6</v>
      </c>
      <c r="C93" s="16"/>
      <c r="D93" s="16"/>
      <c r="E93" s="16"/>
      <c r="F93" s="16"/>
      <c r="G93" s="16"/>
      <c r="H93" s="16"/>
    </row>
    <row r="94" spans="1:8" ht="29.25" customHeight="1">
      <c r="A94" s="15" t="s">
        <v>25</v>
      </c>
      <c r="B94" s="19" t="s">
        <v>6</v>
      </c>
      <c r="C94" s="16"/>
      <c r="D94" s="16"/>
      <c r="E94" s="16"/>
      <c r="F94" s="16"/>
      <c r="G94" s="16"/>
      <c r="H94" s="16"/>
    </row>
    <row r="95" spans="1:8" ht="34.5" customHeight="1">
      <c r="A95" s="10" t="s">
        <v>41</v>
      </c>
      <c r="B95" s="11" t="s">
        <v>22</v>
      </c>
      <c r="C95" s="16"/>
      <c r="D95" s="16"/>
      <c r="E95" s="16"/>
      <c r="F95" s="16"/>
      <c r="G95" s="16"/>
      <c r="H95" s="16"/>
    </row>
    <row r="96" spans="1:8" ht="25.5">
      <c r="A96" s="13" t="s">
        <v>23</v>
      </c>
      <c r="B96" s="11"/>
      <c r="C96" s="17"/>
      <c r="D96" s="16"/>
      <c r="E96" s="16"/>
      <c r="F96" s="16"/>
      <c r="G96" s="16"/>
      <c r="H96" s="16"/>
    </row>
    <row r="97" spans="1:8" ht="12.75">
      <c r="A97" s="18" t="s">
        <v>15</v>
      </c>
      <c r="B97" s="16"/>
      <c r="C97" s="16"/>
      <c r="D97" s="16"/>
      <c r="E97" s="16"/>
      <c r="F97" s="16"/>
      <c r="G97" s="16"/>
      <c r="H97" s="16"/>
    </row>
    <row r="98" spans="1:8" ht="22.5" customHeight="1">
      <c r="A98" s="12" t="s">
        <v>24</v>
      </c>
      <c r="B98" s="11" t="s">
        <v>22</v>
      </c>
      <c r="C98" s="16"/>
      <c r="D98" s="16"/>
      <c r="E98" s="16"/>
      <c r="F98" s="16"/>
      <c r="G98" s="16"/>
      <c r="H98" s="16"/>
    </row>
    <row r="99" spans="1:8" ht="38.25">
      <c r="A99" s="12" t="s">
        <v>3</v>
      </c>
      <c r="B99" s="11" t="s">
        <v>6</v>
      </c>
      <c r="C99" s="16"/>
      <c r="D99" s="16"/>
      <c r="E99" s="16"/>
      <c r="F99" s="16"/>
      <c r="G99" s="16"/>
      <c r="H99" s="16"/>
    </row>
    <row r="100" spans="1:8" ht="38.25">
      <c r="A100" s="15" t="s">
        <v>25</v>
      </c>
      <c r="B100" s="19" t="s">
        <v>6</v>
      </c>
      <c r="C100" s="16"/>
      <c r="D100" s="16"/>
      <c r="E100" s="16"/>
      <c r="F100" s="16"/>
      <c r="G100" s="16"/>
      <c r="H100" s="16"/>
    </row>
    <row r="101" spans="1:8" ht="30.75" customHeight="1">
      <c r="A101" s="20" t="s">
        <v>26</v>
      </c>
      <c r="B101" s="16"/>
      <c r="C101" s="16"/>
      <c r="D101" s="16"/>
      <c r="E101" s="16"/>
      <c r="F101" s="16"/>
      <c r="G101" s="16"/>
      <c r="H101" s="16"/>
    </row>
    <row r="102" spans="1:8" ht="15.75" customHeight="1">
      <c r="A102" s="12" t="s">
        <v>24</v>
      </c>
      <c r="B102" s="11" t="s">
        <v>22</v>
      </c>
      <c r="C102" s="16"/>
      <c r="D102" s="16"/>
      <c r="E102" s="16"/>
      <c r="F102" s="16"/>
      <c r="G102" s="16"/>
      <c r="H102" s="16"/>
    </row>
    <row r="103" spans="1:8" ht="44.25" customHeight="1">
      <c r="A103" s="12" t="s">
        <v>49</v>
      </c>
      <c r="B103" s="11" t="s">
        <v>6</v>
      </c>
      <c r="C103" s="16"/>
      <c r="D103" s="16"/>
      <c r="E103" s="16"/>
      <c r="F103" s="16"/>
      <c r="G103" s="16"/>
      <c r="H103" s="16"/>
    </row>
    <row r="104" spans="1:8" ht="41.25" customHeight="1">
      <c r="A104" s="21" t="s">
        <v>25</v>
      </c>
      <c r="B104" s="19" t="s">
        <v>6</v>
      </c>
      <c r="C104" s="16"/>
      <c r="D104" s="16"/>
      <c r="E104" s="16"/>
      <c r="F104" s="16"/>
      <c r="G104" s="16"/>
      <c r="H104" s="16"/>
    </row>
    <row r="105" spans="1:8" ht="39.75" customHeight="1">
      <c r="A105" s="18" t="s">
        <v>27</v>
      </c>
      <c r="B105" s="11"/>
      <c r="C105" s="16"/>
      <c r="D105" s="16"/>
      <c r="E105" s="16"/>
      <c r="F105" s="16"/>
      <c r="G105" s="16"/>
      <c r="H105" s="16"/>
    </row>
    <row r="106" spans="1:8" ht="12.75">
      <c r="A106" s="12" t="s">
        <v>24</v>
      </c>
      <c r="B106" s="11" t="s">
        <v>22</v>
      </c>
      <c r="C106" s="16"/>
      <c r="D106" s="16"/>
      <c r="E106" s="16"/>
      <c r="F106" s="16"/>
      <c r="G106" s="16"/>
      <c r="H106" s="16"/>
    </row>
    <row r="107" spans="1:8" ht="41.25" customHeight="1">
      <c r="A107" s="12" t="s">
        <v>3</v>
      </c>
      <c r="B107" s="11" t="s">
        <v>6</v>
      </c>
      <c r="C107" s="16"/>
      <c r="D107" s="16"/>
      <c r="E107" s="16"/>
      <c r="F107" s="16"/>
      <c r="G107" s="16"/>
      <c r="H107" s="16"/>
    </row>
    <row r="108" spans="1:8" ht="44.25" customHeight="1">
      <c r="A108" s="15" t="s">
        <v>25</v>
      </c>
      <c r="B108" s="19" t="s">
        <v>6</v>
      </c>
      <c r="C108" s="16"/>
      <c r="D108" s="16"/>
      <c r="E108" s="16"/>
      <c r="F108" s="16"/>
      <c r="G108" s="16"/>
      <c r="H108" s="16"/>
    </row>
    <row r="109" spans="1:8" ht="42.75" customHeight="1">
      <c r="A109" s="20" t="s">
        <v>1</v>
      </c>
      <c r="B109" s="16"/>
      <c r="C109" s="16"/>
      <c r="D109" s="16"/>
      <c r="E109" s="16"/>
      <c r="F109" s="16"/>
      <c r="G109" s="16"/>
      <c r="H109" s="16"/>
    </row>
    <row r="110" spans="1:8" ht="21.75" customHeight="1">
      <c r="A110" s="15" t="s">
        <v>24</v>
      </c>
      <c r="B110" s="19" t="s">
        <v>22</v>
      </c>
      <c r="C110" s="16"/>
      <c r="D110" s="16"/>
      <c r="E110" s="16"/>
      <c r="F110" s="16"/>
      <c r="G110" s="16"/>
      <c r="H110" s="16"/>
    </row>
    <row r="111" spans="1:8" ht="36.75" customHeight="1">
      <c r="A111" s="12" t="s">
        <v>49</v>
      </c>
      <c r="B111" s="11" t="s">
        <v>6</v>
      </c>
      <c r="C111" s="16"/>
      <c r="D111" s="16"/>
      <c r="E111" s="16"/>
      <c r="F111" s="16"/>
      <c r="G111" s="16"/>
      <c r="H111" s="16"/>
    </row>
    <row r="112" spans="1:8" ht="38.25">
      <c r="A112" s="15" t="s">
        <v>25</v>
      </c>
      <c r="B112" s="19" t="s">
        <v>6</v>
      </c>
      <c r="C112" s="16"/>
      <c r="D112" s="16"/>
      <c r="E112" s="16"/>
      <c r="F112" s="16"/>
      <c r="G112" s="16"/>
      <c r="H112" s="16"/>
    </row>
    <row r="113" spans="1:8" ht="30" customHeight="1">
      <c r="A113" s="18" t="s">
        <v>16</v>
      </c>
      <c r="B113" s="16"/>
      <c r="C113" s="16"/>
      <c r="D113" s="16"/>
      <c r="E113" s="16"/>
      <c r="F113" s="16"/>
      <c r="G113" s="16"/>
      <c r="H113" s="16"/>
    </row>
    <row r="114" spans="1:8" ht="40.5" customHeight="1">
      <c r="A114" s="12" t="s">
        <v>24</v>
      </c>
      <c r="B114" s="11" t="s">
        <v>22</v>
      </c>
      <c r="C114" s="16"/>
      <c r="D114" s="16"/>
      <c r="E114" s="16"/>
      <c r="F114" s="16"/>
      <c r="G114" s="16"/>
      <c r="H114" s="16"/>
    </row>
    <row r="115" spans="1:8" ht="39.75" customHeight="1">
      <c r="A115" s="12" t="s">
        <v>49</v>
      </c>
      <c r="B115" s="11" t="s">
        <v>6</v>
      </c>
      <c r="C115" s="16"/>
      <c r="D115" s="16"/>
      <c r="E115" s="16"/>
      <c r="F115" s="16"/>
      <c r="G115" s="16"/>
      <c r="H115" s="16"/>
    </row>
    <row r="116" spans="1:8" ht="38.25">
      <c r="A116" s="15" t="s">
        <v>25</v>
      </c>
      <c r="B116" s="19" t="s">
        <v>6</v>
      </c>
      <c r="C116" s="16"/>
      <c r="D116" s="16"/>
      <c r="E116" s="16"/>
      <c r="F116" s="16"/>
      <c r="G116" s="16"/>
      <c r="H116" s="16"/>
    </row>
    <row r="117" spans="1:8" ht="18.75" customHeight="1">
      <c r="A117" s="18" t="s">
        <v>17</v>
      </c>
      <c r="B117" s="16"/>
      <c r="C117" s="16"/>
      <c r="D117" s="16"/>
      <c r="E117" s="16"/>
      <c r="F117" s="16"/>
      <c r="G117" s="16"/>
      <c r="H117" s="16"/>
    </row>
    <row r="118" spans="1:8" ht="17.25" customHeight="1">
      <c r="A118" s="12" t="s">
        <v>24</v>
      </c>
      <c r="B118" s="11" t="s">
        <v>22</v>
      </c>
      <c r="C118" s="16"/>
      <c r="D118" s="16"/>
      <c r="E118" s="16"/>
      <c r="F118" s="16"/>
      <c r="G118" s="16"/>
      <c r="H118" s="16"/>
    </row>
    <row r="119" spans="1:8" ht="39" customHeight="1">
      <c r="A119" s="12" t="s">
        <v>51</v>
      </c>
      <c r="B119" s="11" t="s">
        <v>6</v>
      </c>
      <c r="C119" s="16"/>
      <c r="D119" s="16"/>
      <c r="E119" s="16"/>
      <c r="F119" s="16"/>
      <c r="G119" s="16"/>
      <c r="H119" s="16"/>
    </row>
    <row r="120" spans="1:8" ht="41.25" customHeight="1">
      <c r="A120" s="15" t="s">
        <v>25</v>
      </c>
      <c r="B120" s="19" t="s">
        <v>6</v>
      </c>
      <c r="C120" s="16"/>
      <c r="D120" s="16"/>
      <c r="E120" s="16"/>
      <c r="F120" s="16"/>
      <c r="G120" s="16"/>
      <c r="H120" s="16"/>
    </row>
    <row r="121" spans="1:8" ht="42" customHeight="1">
      <c r="A121" s="20" t="s">
        <v>20</v>
      </c>
      <c r="B121" s="16"/>
      <c r="C121" s="42"/>
      <c r="D121" s="42"/>
      <c r="E121" s="42"/>
      <c r="F121" s="42"/>
      <c r="G121" s="42"/>
      <c r="H121" s="42"/>
    </row>
    <row r="122" spans="1:8" ht="30.75" customHeight="1">
      <c r="A122" s="12" t="s">
        <v>24</v>
      </c>
      <c r="B122" s="11" t="s">
        <v>22</v>
      </c>
      <c r="C122" s="16"/>
      <c r="D122" s="16"/>
      <c r="E122" s="16"/>
      <c r="F122" s="16"/>
      <c r="G122" s="16"/>
      <c r="H122" s="16"/>
    </row>
    <row r="123" spans="1:8" ht="40.5" customHeight="1">
      <c r="A123" s="12" t="s">
        <v>3</v>
      </c>
      <c r="B123" s="11" t="s">
        <v>6</v>
      </c>
      <c r="C123" s="16"/>
      <c r="D123" s="16"/>
      <c r="E123" s="16"/>
      <c r="F123" s="16"/>
      <c r="G123" s="16"/>
      <c r="H123" s="16"/>
    </row>
    <row r="124" spans="1:8" ht="39.75" customHeight="1">
      <c r="A124" s="21" t="s">
        <v>25</v>
      </c>
      <c r="B124" s="19" t="s">
        <v>6</v>
      </c>
      <c r="C124" s="16"/>
      <c r="D124" s="16"/>
      <c r="E124" s="16"/>
      <c r="F124" s="16"/>
      <c r="G124" s="16"/>
      <c r="H124" s="16"/>
    </row>
    <row r="125" spans="1:8" ht="28.5" customHeight="1">
      <c r="A125" s="20" t="s">
        <v>37</v>
      </c>
      <c r="B125" s="19"/>
      <c r="C125" s="16"/>
      <c r="D125" s="16"/>
      <c r="E125" s="16"/>
      <c r="F125" s="16"/>
      <c r="G125" s="16"/>
      <c r="H125" s="16"/>
    </row>
    <row r="126" spans="1:8" ht="29.25" customHeight="1">
      <c r="A126" s="15" t="s">
        <v>24</v>
      </c>
      <c r="B126" s="19" t="s">
        <v>22</v>
      </c>
      <c r="C126" s="16"/>
      <c r="D126" s="16"/>
      <c r="E126" s="16"/>
      <c r="F126" s="16"/>
      <c r="G126" s="16"/>
      <c r="H126" s="16"/>
    </row>
    <row r="127" spans="1:8" ht="40.5" customHeight="1">
      <c r="A127" s="12" t="s">
        <v>49</v>
      </c>
      <c r="B127" s="11" t="s">
        <v>6</v>
      </c>
      <c r="C127" s="16"/>
      <c r="D127" s="16"/>
      <c r="E127" s="16"/>
      <c r="F127" s="16"/>
      <c r="G127" s="16"/>
      <c r="H127" s="16"/>
    </row>
    <row r="128" spans="1:8" ht="39" customHeight="1">
      <c r="A128" s="15" t="s">
        <v>25</v>
      </c>
      <c r="B128" s="19" t="s">
        <v>6</v>
      </c>
      <c r="C128" s="16"/>
      <c r="D128" s="16"/>
      <c r="E128" s="16"/>
      <c r="F128" s="16"/>
      <c r="G128" s="16"/>
      <c r="H128" s="16"/>
    </row>
    <row r="129" spans="1:8" ht="18" customHeight="1">
      <c r="A129" s="20" t="s">
        <v>2</v>
      </c>
      <c r="B129" s="16"/>
      <c r="C129" s="16"/>
      <c r="D129" s="16"/>
      <c r="E129" s="16"/>
      <c r="F129" s="16"/>
      <c r="G129" s="16"/>
      <c r="H129" s="16"/>
    </row>
    <row r="130" spans="1:8" ht="28.5" customHeight="1">
      <c r="A130" s="15" t="s">
        <v>24</v>
      </c>
      <c r="B130" s="19" t="s">
        <v>22</v>
      </c>
      <c r="C130" s="16"/>
      <c r="D130" s="16"/>
      <c r="E130" s="16"/>
      <c r="F130" s="16"/>
      <c r="G130" s="16"/>
      <c r="H130" s="16"/>
    </row>
    <row r="131" spans="1:8" ht="39" customHeight="1">
      <c r="A131" s="12" t="s">
        <v>49</v>
      </c>
      <c r="B131" s="11" t="s">
        <v>6</v>
      </c>
      <c r="C131" s="16"/>
      <c r="D131" s="16"/>
      <c r="E131" s="16"/>
      <c r="F131" s="16"/>
      <c r="G131" s="16"/>
      <c r="H131" s="16"/>
    </row>
    <row r="132" spans="1:8" ht="40.5" customHeight="1">
      <c r="A132" s="15" t="s">
        <v>25</v>
      </c>
      <c r="B132" s="19" t="s">
        <v>6</v>
      </c>
      <c r="C132" s="16"/>
      <c r="D132" s="16"/>
      <c r="E132" s="16"/>
      <c r="F132" s="16"/>
      <c r="G132" s="16"/>
      <c r="H132" s="16"/>
    </row>
    <row r="133" spans="1:8" ht="69" customHeight="1">
      <c r="A133" s="14" t="s">
        <v>4</v>
      </c>
      <c r="B133" s="19" t="s">
        <v>22</v>
      </c>
      <c r="C133" s="16">
        <f aca="true" t="shared" si="5" ref="C133:H133">C136+C144+C152+C156</f>
        <v>52.5</v>
      </c>
      <c r="D133" s="16">
        <f t="shared" si="5"/>
        <v>51.088499999999996</v>
      </c>
      <c r="E133" s="16">
        <f t="shared" si="5"/>
        <v>53.655007</v>
      </c>
      <c r="F133" s="16">
        <f t="shared" si="5"/>
        <v>57.09332619099999</v>
      </c>
      <c r="G133" s="16">
        <f t="shared" si="5"/>
        <v>60.62975273526598</v>
      </c>
      <c r="H133" s="16">
        <f t="shared" si="5"/>
        <v>63.543929164503666</v>
      </c>
    </row>
    <row r="134" spans="1:8" ht="31.5" customHeight="1">
      <c r="A134" s="15" t="s">
        <v>23</v>
      </c>
      <c r="B134" s="19"/>
      <c r="C134" s="17"/>
      <c r="D134" s="16"/>
      <c r="E134" s="16"/>
      <c r="F134" s="16"/>
      <c r="G134" s="16"/>
      <c r="H134" s="16"/>
    </row>
    <row r="135" spans="1:8" ht="42.75" customHeight="1">
      <c r="A135" s="20" t="s">
        <v>29</v>
      </c>
      <c r="B135" s="16"/>
      <c r="C135" s="16"/>
      <c r="D135" s="16"/>
      <c r="E135" s="16"/>
      <c r="F135" s="16"/>
      <c r="G135" s="16"/>
      <c r="H135" s="16"/>
    </row>
    <row r="136" spans="1:8" ht="39.75" customHeight="1">
      <c r="A136" s="15" t="s">
        <v>24</v>
      </c>
      <c r="B136" s="19" t="s">
        <v>22</v>
      </c>
      <c r="C136" s="16">
        <v>0.5</v>
      </c>
      <c r="D136" s="16">
        <f>C136*D137%</f>
        <v>0.5735</v>
      </c>
      <c r="E136" s="16">
        <f>D136*E137%</f>
        <v>0.597587</v>
      </c>
      <c r="F136" s="16">
        <f>E136*F137%</f>
        <v>0.6173073709999999</v>
      </c>
      <c r="G136" s="16">
        <f>F136*G137%</f>
        <v>0.6580496574859998</v>
      </c>
      <c r="H136" s="16">
        <f>G136*H137%</f>
        <v>0.6935843389902437</v>
      </c>
    </row>
    <row r="137" spans="1:8" ht="39.75" customHeight="1">
      <c r="A137" s="15" t="s">
        <v>3</v>
      </c>
      <c r="B137" s="19" t="s">
        <v>6</v>
      </c>
      <c r="C137" s="37">
        <v>142</v>
      </c>
      <c r="D137" s="37">
        <v>114.7</v>
      </c>
      <c r="E137" s="37">
        <v>104.2</v>
      </c>
      <c r="F137" s="37">
        <v>103.3</v>
      </c>
      <c r="G137" s="37">
        <v>106.6</v>
      </c>
      <c r="H137" s="37">
        <v>105.4</v>
      </c>
    </row>
    <row r="138" spans="1:8" ht="25.5" customHeight="1">
      <c r="A138" s="15" t="s">
        <v>25</v>
      </c>
      <c r="B138" s="19" t="s">
        <v>6</v>
      </c>
      <c r="C138" s="16">
        <v>112.3</v>
      </c>
      <c r="D138" s="16">
        <v>113.8</v>
      </c>
      <c r="E138" s="16">
        <v>103.8</v>
      </c>
      <c r="F138" s="16">
        <v>102.5</v>
      </c>
      <c r="G138" s="16">
        <v>106.4</v>
      </c>
      <c r="H138" s="16">
        <v>105.4</v>
      </c>
    </row>
    <row r="139" spans="1:8" ht="39.75" customHeight="1">
      <c r="A139" s="20" t="s">
        <v>28</v>
      </c>
      <c r="B139" s="19"/>
      <c r="C139" s="16"/>
      <c r="D139" s="16"/>
      <c r="E139" s="16"/>
      <c r="F139" s="16"/>
      <c r="G139" s="16"/>
      <c r="H139" s="16"/>
    </row>
    <row r="140" spans="1:8" ht="39.75" customHeight="1">
      <c r="A140" s="15" t="s">
        <v>24</v>
      </c>
      <c r="B140" s="19" t="s">
        <v>22</v>
      </c>
      <c r="C140" s="16"/>
      <c r="D140" s="16"/>
      <c r="E140" s="16"/>
      <c r="F140" s="16"/>
      <c r="G140" s="16"/>
      <c r="H140" s="16"/>
    </row>
    <row r="141" spans="1:8" ht="39.75" customHeight="1">
      <c r="A141" s="15" t="s">
        <v>3</v>
      </c>
      <c r="B141" s="19" t="s">
        <v>6</v>
      </c>
      <c r="C141" s="16"/>
      <c r="D141" s="22"/>
      <c r="E141" s="22"/>
      <c r="F141" s="22"/>
      <c r="G141" s="22"/>
      <c r="H141" s="22"/>
    </row>
    <row r="142" spans="1:8" ht="28.5" customHeight="1">
      <c r="A142" s="21" t="s">
        <v>25</v>
      </c>
      <c r="B142" s="19" t="s">
        <v>6</v>
      </c>
      <c r="C142" s="16"/>
      <c r="D142" s="16"/>
      <c r="E142" s="16"/>
      <c r="F142" s="16"/>
      <c r="G142" s="16"/>
      <c r="H142" s="16"/>
    </row>
    <row r="143" spans="1:8" ht="42.75" customHeight="1">
      <c r="A143" s="20" t="s">
        <v>30</v>
      </c>
      <c r="B143" s="19"/>
      <c r="C143" s="16"/>
      <c r="D143" s="16"/>
      <c r="E143" s="16"/>
      <c r="F143" s="16"/>
      <c r="G143" s="16"/>
      <c r="H143" s="16"/>
    </row>
    <row r="144" spans="1:8" ht="42" customHeight="1">
      <c r="A144" s="15" t="s">
        <v>24</v>
      </c>
      <c r="B144" s="19" t="s">
        <v>22</v>
      </c>
      <c r="C144" s="16">
        <v>5</v>
      </c>
      <c r="D144" s="16">
        <f>C144*D145%</f>
        <v>5.395</v>
      </c>
      <c r="E144" s="16">
        <f>D144*E145%</f>
        <v>5.54606</v>
      </c>
      <c r="F144" s="16">
        <f>E144*F145%</f>
        <v>5.828909059999999</v>
      </c>
      <c r="G144" s="16">
        <f>F144*G145%</f>
        <v>6.184472512659998</v>
      </c>
      <c r="H144" s="16">
        <f>G144*H145%</f>
        <v>6.481327193267679</v>
      </c>
    </row>
    <row r="145" spans="1:8" ht="51.75" customHeight="1">
      <c r="A145" s="15" t="s">
        <v>3</v>
      </c>
      <c r="B145" s="19" t="s">
        <v>6</v>
      </c>
      <c r="C145" s="16">
        <v>117.3</v>
      </c>
      <c r="D145" s="16">
        <v>107.9</v>
      </c>
      <c r="E145" s="16">
        <v>102.8</v>
      </c>
      <c r="F145" s="16">
        <v>105.1</v>
      </c>
      <c r="G145" s="16">
        <v>106.1</v>
      </c>
      <c r="H145" s="16">
        <v>104.8</v>
      </c>
    </row>
    <row r="146" spans="1:8" ht="38.25">
      <c r="A146" s="15" t="s">
        <v>25</v>
      </c>
      <c r="B146" s="19" t="s">
        <v>6</v>
      </c>
      <c r="C146" s="16">
        <v>106.5</v>
      </c>
      <c r="D146" s="16">
        <v>116.1</v>
      </c>
      <c r="E146" s="16">
        <v>97.2</v>
      </c>
      <c r="F146" s="16">
        <v>106.3</v>
      </c>
      <c r="G146" s="16">
        <v>104.8</v>
      </c>
      <c r="H146" s="16">
        <v>105.3</v>
      </c>
    </row>
    <row r="147" spans="1:8" ht="18.75" customHeight="1">
      <c r="A147" s="23" t="s">
        <v>35</v>
      </c>
      <c r="B147" s="19"/>
      <c r="C147" s="16"/>
      <c r="D147" s="16"/>
      <c r="E147" s="16"/>
      <c r="F147" s="16"/>
      <c r="G147" s="16"/>
      <c r="H147" s="16"/>
    </row>
    <row r="148" spans="1:8" ht="17.25" customHeight="1">
      <c r="A148" s="15" t="s">
        <v>24</v>
      </c>
      <c r="B148" s="19" t="s">
        <v>22</v>
      </c>
      <c r="C148" s="16"/>
      <c r="D148" s="16"/>
      <c r="E148" s="16"/>
      <c r="F148" s="16"/>
      <c r="G148" s="16"/>
      <c r="H148" s="16"/>
    </row>
    <row r="149" spans="1:8" ht="39" customHeight="1">
      <c r="A149" s="15" t="s">
        <v>3</v>
      </c>
      <c r="B149" s="19" t="s">
        <v>6</v>
      </c>
      <c r="C149" s="16"/>
      <c r="D149" s="22"/>
      <c r="E149" s="22"/>
      <c r="F149" s="22"/>
      <c r="G149" s="22"/>
      <c r="H149" s="22"/>
    </row>
    <row r="150" spans="1:8" ht="31.5" customHeight="1">
      <c r="A150" s="15" t="s">
        <v>25</v>
      </c>
      <c r="B150" s="19" t="s">
        <v>6</v>
      </c>
      <c r="C150" s="16"/>
      <c r="D150" s="16"/>
      <c r="E150" s="16"/>
      <c r="F150" s="16"/>
      <c r="G150" s="16"/>
      <c r="H150" s="16"/>
    </row>
    <row r="151" spans="1:8" ht="29.25" customHeight="1">
      <c r="A151" s="20" t="s">
        <v>31</v>
      </c>
      <c r="B151" s="19"/>
      <c r="C151" s="16"/>
      <c r="D151" s="16"/>
      <c r="E151" s="16"/>
      <c r="F151" s="16"/>
      <c r="G151" s="16"/>
      <c r="H151" s="16"/>
    </row>
    <row r="152" spans="1:8" ht="30.75" customHeight="1">
      <c r="A152" s="15" t="s">
        <v>24</v>
      </c>
      <c r="B152" s="19" t="s">
        <v>22</v>
      </c>
      <c r="C152" s="16">
        <v>7</v>
      </c>
      <c r="D152" s="16">
        <f>C152*D153%</f>
        <v>6.72</v>
      </c>
      <c r="E152" s="16">
        <f>D152*E153%</f>
        <v>7.076159999999999</v>
      </c>
      <c r="F152" s="16">
        <f>E152*F153%</f>
        <v>7.543186559999998</v>
      </c>
      <c r="G152" s="16">
        <f>F152*G153%</f>
        <v>8.010864126719998</v>
      </c>
      <c r="H152" s="16">
        <f>G152*H153%</f>
        <v>8.395385604802557</v>
      </c>
    </row>
    <row r="153" spans="1:8" ht="40.5" customHeight="1">
      <c r="A153" s="15" t="s">
        <v>3</v>
      </c>
      <c r="B153" s="19" t="s">
        <v>6</v>
      </c>
      <c r="C153" s="16">
        <v>141</v>
      </c>
      <c r="D153" s="16">
        <v>96</v>
      </c>
      <c r="E153" s="16">
        <v>105.3</v>
      </c>
      <c r="F153" s="16">
        <v>106.6</v>
      </c>
      <c r="G153" s="16">
        <v>106.2</v>
      </c>
      <c r="H153" s="16">
        <v>104.8</v>
      </c>
    </row>
    <row r="154" spans="1:8" ht="36.75" customHeight="1">
      <c r="A154" s="15" t="s">
        <v>25</v>
      </c>
      <c r="B154" s="19" t="s">
        <v>6</v>
      </c>
      <c r="C154" s="16">
        <v>106.5</v>
      </c>
      <c r="D154" s="16">
        <v>116.1</v>
      </c>
      <c r="E154" s="16">
        <v>97.2</v>
      </c>
      <c r="F154" s="16">
        <v>106.3</v>
      </c>
      <c r="G154" s="16">
        <v>104.8</v>
      </c>
      <c r="H154" s="16">
        <v>105.3</v>
      </c>
    </row>
    <row r="155" spans="1:8" ht="28.5" customHeight="1">
      <c r="A155" s="20" t="s">
        <v>37</v>
      </c>
      <c r="B155" s="19"/>
      <c r="C155" s="16"/>
      <c r="D155" s="16"/>
      <c r="E155" s="16"/>
      <c r="F155" s="16"/>
      <c r="G155" s="16"/>
      <c r="H155" s="16"/>
    </row>
    <row r="156" spans="1:8" ht="29.25" customHeight="1">
      <c r="A156" s="15" t="s">
        <v>24</v>
      </c>
      <c r="B156" s="19" t="s">
        <v>22</v>
      </c>
      <c r="C156" s="16">
        <v>40</v>
      </c>
      <c r="D156" s="16">
        <f>C156*D157%</f>
        <v>38.4</v>
      </c>
      <c r="E156" s="16">
        <f>D156*E157%</f>
        <v>40.435199999999995</v>
      </c>
      <c r="F156" s="16">
        <f>E156*F157%</f>
        <v>43.10392319999999</v>
      </c>
      <c r="G156" s="16">
        <f>F156*G157%</f>
        <v>45.77636643839999</v>
      </c>
      <c r="H156" s="16">
        <f>G156*H157%</f>
        <v>47.97363202744319</v>
      </c>
    </row>
    <row r="157" spans="1:8" ht="38.25">
      <c r="A157" s="15" t="s">
        <v>3</v>
      </c>
      <c r="B157" s="19" t="s">
        <v>6</v>
      </c>
      <c r="C157" s="16">
        <v>141</v>
      </c>
      <c r="D157" s="16">
        <v>96</v>
      </c>
      <c r="E157" s="16">
        <v>105.3</v>
      </c>
      <c r="F157" s="16">
        <v>106.6</v>
      </c>
      <c r="G157" s="16">
        <v>106.2</v>
      </c>
      <c r="H157" s="16">
        <v>104.8</v>
      </c>
    </row>
    <row r="158" spans="1:8" ht="39" customHeight="1">
      <c r="A158" s="15" t="s">
        <v>25</v>
      </c>
      <c r="B158" s="19" t="s">
        <v>6</v>
      </c>
      <c r="C158" s="16">
        <v>106.5</v>
      </c>
      <c r="D158" s="16">
        <v>116.1</v>
      </c>
      <c r="E158" s="16">
        <v>97.2</v>
      </c>
      <c r="F158" s="16">
        <v>106.3</v>
      </c>
      <c r="G158" s="16">
        <v>104.8</v>
      </c>
      <c r="H158" s="16">
        <v>105.3</v>
      </c>
    </row>
    <row r="159" spans="1:8" ht="18" customHeight="1">
      <c r="A159" s="20" t="s">
        <v>32</v>
      </c>
      <c r="B159" s="19"/>
      <c r="C159" s="16"/>
      <c r="D159" s="16"/>
      <c r="E159" s="16"/>
      <c r="F159" s="16"/>
      <c r="G159" s="16"/>
      <c r="H159" s="16"/>
    </row>
    <row r="160" spans="1:8" ht="28.5" customHeight="1">
      <c r="A160" s="15" t="s">
        <v>24</v>
      </c>
      <c r="B160" s="19" t="s">
        <v>22</v>
      </c>
      <c r="C160" s="16"/>
      <c r="D160" s="16"/>
      <c r="E160" s="16"/>
      <c r="F160" s="16"/>
      <c r="G160" s="16"/>
      <c r="H160" s="16"/>
    </row>
    <row r="161" spans="1:8" ht="39" customHeight="1">
      <c r="A161" s="15" t="s">
        <v>3</v>
      </c>
      <c r="B161" s="19" t="s">
        <v>6</v>
      </c>
      <c r="C161" s="16"/>
      <c r="D161" s="22"/>
      <c r="E161" s="22"/>
      <c r="F161" s="22"/>
      <c r="G161" s="22"/>
      <c r="H161" s="22"/>
    </row>
    <row r="162" spans="1:8" ht="40.5" customHeight="1">
      <c r="A162" s="15" t="s">
        <v>25</v>
      </c>
      <c r="B162" s="19" t="s">
        <v>6</v>
      </c>
      <c r="C162" s="16"/>
      <c r="D162" s="16"/>
      <c r="E162" s="16"/>
      <c r="F162" s="16"/>
      <c r="G162" s="16"/>
      <c r="H162" s="16"/>
    </row>
    <row r="163" spans="1:8" ht="69" customHeight="1">
      <c r="A163" s="14" t="s">
        <v>42</v>
      </c>
      <c r="B163" s="19" t="s">
        <v>22</v>
      </c>
      <c r="C163" s="16"/>
      <c r="D163" s="16"/>
      <c r="E163" s="16"/>
      <c r="F163" s="16"/>
      <c r="G163" s="16"/>
      <c r="H163" s="16"/>
    </row>
    <row r="164" spans="1:8" ht="31.5" customHeight="1">
      <c r="A164" s="15" t="s">
        <v>23</v>
      </c>
      <c r="B164" s="19"/>
      <c r="C164" s="17"/>
      <c r="D164" s="16"/>
      <c r="E164" s="16"/>
      <c r="F164" s="16"/>
      <c r="G164" s="16"/>
      <c r="H164" s="16"/>
    </row>
    <row r="165" spans="1:8" ht="42.75" customHeight="1">
      <c r="A165" s="20" t="s">
        <v>29</v>
      </c>
      <c r="B165" s="16"/>
      <c r="C165" s="16"/>
      <c r="D165" s="16"/>
      <c r="E165" s="16"/>
      <c r="F165" s="16"/>
      <c r="G165" s="16"/>
      <c r="H165" s="16"/>
    </row>
    <row r="166" spans="1:8" ht="39.75" customHeight="1">
      <c r="A166" s="15" t="s">
        <v>24</v>
      </c>
      <c r="B166" s="19" t="s">
        <v>22</v>
      </c>
      <c r="C166" s="16"/>
      <c r="D166" s="16"/>
      <c r="E166" s="16"/>
      <c r="F166" s="16"/>
      <c r="G166" s="16"/>
      <c r="H166" s="16"/>
    </row>
    <row r="167" spans="1:8" ht="39.75" customHeight="1">
      <c r="A167" s="15" t="s">
        <v>3</v>
      </c>
      <c r="B167" s="19" t="s">
        <v>6</v>
      </c>
      <c r="C167" s="16"/>
      <c r="D167" s="22"/>
      <c r="E167" s="22"/>
      <c r="F167" s="22"/>
      <c r="G167" s="22"/>
      <c r="H167" s="22"/>
    </row>
    <row r="168" spans="1:8" ht="25.5" customHeight="1">
      <c r="A168" s="15" t="s">
        <v>25</v>
      </c>
      <c r="B168" s="19" t="s">
        <v>6</v>
      </c>
      <c r="C168" s="16"/>
      <c r="D168" s="16"/>
      <c r="E168" s="16"/>
      <c r="F168" s="16"/>
      <c r="G168" s="16"/>
      <c r="H168" s="16"/>
    </row>
    <row r="169" spans="1:8" ht="39.75" customHeight="1">
      <c r="A169" s="20" t="s">
        <v>28</v>
      </c>
      <c r="B169" s="19"/>
      <c r="C169" s="16"/>
      <c r="D169" s="16"/>
      <c r="E169" s="16"/>
      <c r="F169" s="16"/>
      <c r="G169" s="16"/>
      <c r="H169" s="16"/>
    </row>
    <row r="170" spans="1:8" ht="39.75" customHeight="1">
      <c r="A170" s="15" t="s">
        <v>24</v>
      </c>
      <c r="B170" s="19" t="s">
        <v>22</v>
      </c>
      <c r="C170" s="16"/>
      <c r="D170" s="16"/>
      <c r="E170" s="16"/>
      <c r="F170" s="16"/>
      <c r="G170" s="16"/>
      <c r="H170" s="16"/>
    </row>
    <row r="171" spans="1:8" ht="24.75" customHeight="1">
      <c r="A171" s="15" t="s">
        <v>3</v>
      </c>
      <c r="B171" s="19" t="s">
        <v>6</v>
      </c>
      <c r="C171" s="16"/>
      <c r="D171" s="22"/>
      <c r="E171" s="22"/>
      <c r="F171" s="22"/>
      <c r="G171" s="22"/>
      <c r="H171" s="22"/>
    </row>
    <row r="172" spans="1:8" ht="28.5" customHeight="1">
      <c r="A172" s="21" t="s">
        <v>25</v>
      </c>
      <c r="B172" s="19" t="s">
        <v>6</v>
      </c>
      <c r="C172" s="16"/>
      <c r="D172" s="16"/>
      <c r="E172" s="16"/>
      <c r="F172" s="16"/>
      <c r="G172" s="16"/>
      <c r="H172" s="16"/>
    </row>
    <row r="173" spans="1:8" ht="42.75" customHeight="1">
      <c r="A173" s="20" t="s">
        <v>30</v>
      </c>
      <c r="B173" s="19"/>
      <c r="C173" s="16"/>
      <c r="D173" s="16"/>
      <c r="E173" s="16"/>
      <c r="F173" s="16"/>
      <c r="G173" s="16"/>
      <c r="H173" s="16"/>
    </row>
    <row r="174" spans="1:8" ht="42" customHeight="1">
      <c r="A174" s="15" t="s">
        <v>24</v>
      </c>
      <c r="B174" s="19" t="s">
        <v>22</v>
      </c>
      <c r="C174" s="16"/>
      <c r="D174" s="16"/>
      <c r="E174" s="16"/>
      <c r="F174" s="16"/>
      <c r="G174" s="16"/>
      <c r="H174" s="16"/>
    </row>
    <row r="175" spans="1:8" ht="38.25">
      <c r="A175" s="15" t="s">
        <v>3</v>
      </c>
      <c r="B175" s="19" t="s">
        <v>6</v>
      </c>
      <c r="C175" s="16"/>
      <c r="D175" s="16"/>
      <c r="E175" s="16"/>
      <c r="F175" s="16"/>
      <c r="G175" s="16"/>
      <c r="H175" s="16"/>
    </row>
    <row r="176" spans="1:8" ht="38.25">
      <c r="A176" s="15" t="s">
        <v>25</v>
      </c>
      <c r="B176" s="19" t="s">
        <v>6</v>
      </c>
      <c r="C176" s="16"/>
      <c r="D176" s="16"/>
      <c r="E176" s="16"/>
      <c r="F176" s="16"/>
      <c r="G176" s="16"/>
      <c r="H176" s="16"/>
    </row>
    <row r="177" spans="1:8" ht="12.75">
      <c r="A177" s="23" t="s">
        <v>35</v>
      </c>
      <c r="B177" s="19"/>
      <c r="C177" s="16"/>
      <c r="D177" s="16"/>
      <c r="E177" s="16"/>
      <c r="F177" s="16"/>
      <c r="G177" s="16"/>
      <c r="H177" s="16"/>
    </row>
    <row r="178" spans="1:8" ht="12.75">
      <c r="A178" s="15" t="s">
        <v>24</v>
      </c>
      <c r="B178" s="19" t="s">
        <v>22</v>
      </c>
      <c r="C178" s="16"/>
      <c r="D178" s="16"/>
      <c r="E178" s="16"/>
      <c r="F178" s="16"/>
      <c r="G178" s="16"/>
      <c r="H178" s="16"/>
    </row>
    <row r="179" spans="1:8" ht="38.25">
      <c r="A179" s="15" t="s">
        <v>3</v>
      </c>
      <c r="B179" s="19" t="s">
        <v>6</v>
      </c>
      <c r="C179" s="16"/>
      <c r="D179" s="22"/>
      <c r="E179" s="22"/>
      <c r="F179" s="22"/>
      <c r="G179" s="22"/>
      <c r="H179" s="22"/>
    </row>
    <row r="180" spans="1:8" ht="38.25">
      <c r="A180" s="15" t="s">
        <v>25</v>
      </c>
      <c r="B180" s="19" t="s">
        <v>6</v>
      </c>
      <c r="C180" s="16"/>
      <c r="D180" s="16"/>
      <c r="E180" s="16"/>
      <c r="F180" s="16"/>
      <c r="G180" s="16"/>
      <c r="H180" s="16"/>
    </row>
    <row r="181" spans="1:8" ht="51">
      <c r="A181" s="20" t="s">
        <v>31</v>
      </c>
      <c r="B181" s="19"/>
      <c r="C181" s="16"/>
      <c r="D181" s="16"/>
      <c r="E181" s="16"/>
      <c r="F181" s="16"/>
      <c r="G181" s="16"/>
      <c r="H181" s="16"/>
    </row>
    <row r="182" spans="1:8" ht="12.75">
      <c r="A182" s="15" t="s">
        <v>24</v>
      </c>
      <c r="B182" s="19" t="s">
        <v>22</v>
      </c>
      <c r="C182" s="16"/>
      <c r="D182" s="16"/>
      <c r="E182" s="16"/>
      <c r="F182" s="16"/>
      <c r="G182" s="16"/>
      <c r="H182" s="16"/>
    </row>
    <row r="183" spans="1:8" ht="38.25">
      <c r="A183" s="15" t="s">
        <v>3</v>
      </c>
      <c r="B183" s="19" t="s">
        <v>6</v>
      </c>
      <c r="C183" s="16"/>
      <c r="D183" s="22"/>
      <c r="E183" s="22"/>
      <c r="F183" s="22"/>
      <c r="G183" s="22"/>
      <c r="H183" s="22"/>
    </row>
    <row r="184" spans="1:8" ht="38.25">
      <c r="A184" s="15" t="s">
        <v>25</v>
      </c>
      <c r="B184" s="19" t="s">
        <v>6</v>
      </c>
      <c r="C184" s="16"/>
      <c r="D184" s="16"/>
      <c r="E184" s="16"/>
      <c r="F184" s="16"/>
      <c r="G184" s="16"/>
      <c r="H184" s="16"/>
    </row>
    <row r="185" spans="1:8" ht="38.25">
      <c r="A185" s="20" t="s">
        <v>37</v>
      </c>
      <c r="B185" s="19"/>
      <c r="C185" s="16"/>
      <c r="D185" s="16"/>
      <c r="E185" s="16"/>
      <c r="F185" s="16"/>
      <c r="G185" s="16"/>
      <c r="H185" s="16"/>
    </row>
    <row r="186" spans="1:8" ht="12.75">
      <c r="A186" s="15" t="s">
        <v>24</v>
      </c>
      <c r="B186" s="19" t="s">
        <v>22</v>
      </c>
      <c r="C186" s="16"/>
      <c r="D186" s="16"/>
      <c r="E186" s="16"/>
      <c r="F186" s="16"/>
      <c r="G186" s="16"/>
      <c r="H186" s="16"/>
    </row>
    <row r="187" spans="1:8" ht="38.25">
      <c r="A187" s="15" t="s">
        <v>3</v>
      </c>
      <c r="B187" s="19" t="s">
        <v>6</v>
      </c>
      <c r="C187" s="16"/>
      <c r="D187" s="22"/>
      <c r="E187" s="22"/>
      <c r="F187" s="22"/>
      <c r="G187" s="22"/>
      <c r="H187" s="22"/>
    </row>
    <row r="188" spans="1:8" ht="38.25">
      <c r="A188" s="15" t="s">
        <v>25</v>
      </c>
      <c r="B188" s="19" t="s">
        <v>6</v>
      </c>
      <c r="C188" s="16"/>
      <c r="D188" s="16"/>
      <c r="E188" s="22"/>
      <c r="F188" s="22"/>
      <c r="G188" s="22"/>
      <c r="H188" s="22"/>
    </row>
    <row r="189" spans="1:8" ht="12.75">
      <c r="A189" s="20" t="s">
        <v>32</v>
      </c>
      <c r="B189" s="19"/>
      <c r="C189" s="16"/>
      <c r="D189" s="16"/>
      <c r="E189" s="16"/>
      <c r="F189" s="16"/>
      <c r="G189" s="16"/>
      <c r="H189" s="16"/>
    </row>
    <row r="190" spans="1:8" ht="12.75">
      <c r="A190" s="15" t="s">
        <v>24</v>
      </c>
      <c r="B190" s="19" t="s">
        <v>22</v>
      </c>
      <c r="C190" s="16"/>
      <c r="D190" s="16"/>
      <c r="E190" s="16"/>
      <c r="F190" s="16"/>
      <c r="G190" s="16"/>
      <c r="H190" s="16"/>
    </row>
    <row r="191" spans="1:8" ht="40.5" customHeight="1">
      <c r="A191" s="15" t="s">
        <v>3</v>
      </c>
      <c r="B191" s="19" t="s">
        <v>6</v>
      </c>
      <c r="C191" s="16"/>
      <c r="D191" s="22"/>
      <c r="E191" s="22"/>
      <c r="F191" s="22"/>
      <c r="G191" s="22"/>
      <c r="H191" s="22"/>
    </row>
    <row r="192" spans="1:8" ht="41.25" customHeight="1">
      <c r="A192" s="15" t="s">
        <v>25</v>
      </c>
      <c r="B192" s="19" t="s">
        <v>6</v>
      </c>
      <c r="C192" s="16"/>
      <c r="D192" s="16"/>
      <c r="E192" s="16"/>
      <c r="F192" s="16"/>
      <c r="G192" s="16"/>
      <c r="H192" s="16"/>
    </row>
    <row r="194" spans="1:6" ht="15.75">
      <c r="A194" s="24" t="s">
        <v>54</v>
      </c>
      <c r="B194" s="24"/>
      <c r="F194" s="2" t="s">
        <v>55</v>
      </c>
    </row>
    <row r="195" spans="1:6" ht="15.75">
      <c r="A195" s="24"/>
      <c r="B195" s="24"/>
      <c r="F195" s="2"/>
    </row>
    <row r="196" spans="1:6" ht="15.75">
      <c r="A196" s="50"/>
      <c r="B196" s="50"/>
      <c r="C196" s="50"/>
      <c r="F196" s="2"/>
    </row>
  </sheetData>
  <sheetProtection/>
  <mergeCells count="27">
    <mergeCell ref="A196:C196"/>
    <mergeCell ref="J17:J18"/>
    <mergeCell ref="K17:K18"/>
    <mergeCell ref="L17:L18"/>
    <mergeCell ref="F17:F18"/>
    <mergeCell ref="G17:G18"/>
    <mergeCell ref="H17:H18"/>
    <mergeCell ref="I17:I18"/>
    <mergeCell ref="B17:B18"/>
    <mergeCell ref="C17:C18"/>
    <mergeCell ref="L6:L7"/>
    <mergeCell ref="A1:H1"/>
    <mergeCell ref="A2:H2"/>
    <mergeCell ref="A4:A5"/>
    <mergeCell ref="F4:H4"/>
    <mergeCell ref="F6:F7"/>
    <mergeCell ref="G6:G7"/>
    <mergeCell ref="H6:H7"/>
    <mergeCell ref="B6:B7"/>
    <mergeCell ref="C6:C7"/>
    <mergeCell ref="D17:D18"/>
    <mergeCell ref="E17:E18"/>
    <mergeCell ref="I6:I7"/>
    <mergeCell ref="J6:J7"/>
    <mergeCell ref="K6:K7"/>
    <mergeCell ref="D6:D7"/>
    <mergeCell ref="E6:E7"/>
  </mergeCells>
  <printOptions/>
  <pageMargins left="0.1968503937007874" right="0.1968503937007874" top="0.3937007874015748" bottom="0.3937007874015748" header="0.5118110236220472" footer="0.3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экономики г. Каменска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Милоенко Валентин Валерьевич</dc:creator>
  <cp:keywords/>
  <dc:description/>
  <cp:lastModifiedBy>User</cp:lastModifiedBy>
  <cp:lastPrinted>2012-05-25T06:17:19Z</cp:lastPrinted>
  <dcterms:created xsi:type="dcterms:W3CDTF">2003-07-29T06:31:13Z</dcterms:created>
  <dcterms:modified xsi:type="dcterms:W3CDTF">2012-05-25T11:50:17Z</dcterms:modified>
  <cp:category/>
  <cp:version/>
  <cp:contentType/>
  <cp:contentStatus/>
</cp:coreProperties>
</file>